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
<Relationships xmlns="http://schemas.openxmlformats.org/package/2006/relationships">
  <Relationship Id="rId3" Type="http://schemas.openxmlformats.org/officeDocument/2006/relationships/extended-properties" Target="docProps/app.xml" />
  <Relationship Id="rId2" Type="http://schemas.openxmlformats.org/package/2006/relationships/metadata/core-properties" Target="docProps/core.xml" />
  <Relationship Id="rId1" Type="http://schemas.openxmlformats.org/officeDocument/2006/relationships/officeDocument" Target="xl/workbook.xml" />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>
    <mc:Choice Requires="x15">
      <x15ac:absPath xmlns:x15ac="http://schemas.microsoft.com/office/spreadsheetml/2010/11/ac" url="C:\Users\e104044\Desktop\R6秋地区決済文書\"/>
    </mc:Choice>
  </mc:AlternateContent>
  <bookViews>
    <workbookView xWindow="-105" yWindow="-105" windowWidth="21795" windowHeight="12975" tabRatio="800" firstSheet="1" activeTab="2"/>
  </bookViews>
  <sheets>
    <sheet name="⓪加盟校" sheetId="3" r:id="rId1"/>
    <sheet name="①主管校用" sheetId="6" r:id="rId2"/>
    <sheet name="はじめに" sheetId="2" r:id="rId3"/>
    <sheet name="参加申込書１" sheetId="12" r:id="rId4"/>
    <sheet name="参加申込書２" sheetId="11" r:id="rId5"/>
    <sheet name="②アサミ転記用（個人）" sheetId="9" r:id="rId6"/>
    <sheet name="②アサミ転記用（団体）" sheetId="17" r:id="rId7"/>
    <sheet name="③プログラム用選手名簿" sheetId="14" r:id="rId8"/>
    <sheet name="④プログラム用大会委員" sheetId="16" r:id="rId9"/>
  </sheets>
  <definedNames>
    <definedName name="_xlnm.Print_Area" localSheetId="0">'⓪加盟校'!$A$1:$H$67</definedName>
    <definedName name="_xlnm.Print_Area" localSheetId="7">③プログラム用選手名簿!$A$1:$J$5</definedName>
    <definedName name="_xlnm.Print_Area" localSheetId="8">④プログラム用大会委員!$A$1:$I$3</definedName>
    <definedName name="_xlnm.Print_Area" localSheetId="2">はじめに!$A$1:$I$41</definedName>
    <definedName name="_xlnm.Print_Area" localSheetId="3">参加申込書１!$A$1:$G$43</definedName>
    <definedName name="_xlnm.Print_Area" localSheetId="4">参加申込書２!$A$1:$G$34</definedName>
    <definedName name="Z_05C20E56_CE58_43D5_9D45_E0478FB7E0B5_.wvu.PrintArea" localSheetId="4" hidden="1">参加申込書２!$A$1:$G$34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3" i="14" l="1"/>
  <c r="J38" i="17"/>
  <c r="K38" i="17" s="1"/>
  <c r="O6" i="14"/>
  <c r="P6" i="14" s="1"/>
  <c r="P7" i="14" s="1"/>
  <c r="P8" i="14" s="1"/>
  <c r="P9" i="14" s="1"/>
  <c r="P10" i="14" s="1"/>
  <c r="O7" i="14"/>
  <c r="O8" i="14"/>
  <c r="O9" i="14"/>
  <c r="O10" i="14"/>
  <c r="O11" i="14"/>
  <c r="O12" i="14"/>
  <c r="O14" i="14"/>
  <c r="K32" i="17"/>
  <c r="D23" i="17" s="1"/>
  <c r="K33" i="17"/>
  <c r="D24" i="17" s="1"/>
  <c r="K34" i="17"/>
  <c r="D25" i="17" s="1"/>
  <c r="K35" i="17"/>
  <c r="K36" i="17"/>
  <c r="K37" i="17"/>
  <c r="K31" i="17"/>
  <c r="D22" i="17" s="1"/>
  <c r="J37" i="17"/>
  <c r="J31" i="17"/>
  <c r="C22" i="17" s="1"/>
  <c r="J32" i="17"/>
  <c r="C23" i="17" s="1"/>
  <c r="J33" i="17"/>
  <c r="C24" i="17" s="1"/>
  <c r="J34" i="17"/>
  <c r="C25" i="17" s="1"/>
  <c r="J35" i="17"/>
  <c r="I35" i="17" s="1"/>
  <c r="J36" i="17"/>
  <c r="I36" i="17" s="1"/>
  <c r="C21" i="17"/>
  <c r="C20" i="17"/>
  <c r="C19" i="17"/>
  <c r="B5" i="17"/>
  <c r="B4" i="17"/>
  <c r="B2" i="17"/>
  <c r="I37" i="17" l="1"/>
  <c r="P11" i="14"/>
  <c r="P12" i="14" s="1"/>
  <c r="P13" i="14" s="1"/>
  <c r="P14" i="14" s="1"/>
  <c r="I38" i="17"/>
  <c r="D28" i="17" s="1"/>
  <c r="C27" i="17"/>
  <c r="B27" i="17" s="1"/>
  <c r="D26" i="17"/>
  <c r="C26" i="17"/>
  <c r="B26" i="17" s="1"/>
  <c r="O28" i="14"/>
  <c r="O27" i="14"/>
  <c r="O26" i="14"/>
  <c r="O25" i="14"/>
  <c r="O24" i="14"/>
  <c r="O23" i="14"/>
  <c r="O22" i="14"/>
  <c r="O21" i="14"/>
  <c r="O20" i="14"/>
  <c r="O19" i="14"/>
  <c r="O18" i="14"/>
  <c r="O17" i="14"/>
  <c r="O16" i="14"/>
  <c r="O15" i="14"/>
  <c r="N7" i="14" l="1"/>
  <c r="Q7" i="14" s="1"/>
  <c r="N24" i="14"/>
  <c r="Q24" i="14" s="1"/>
  <c r="P15" i="14"/>
  <c r="P16" i="14" s="1"/>
  <c r="P17" i="14" s="1"/>
  <c r="P18" i="14" s="1"/>
  <c r="P19" i="14" s="1"/>
  <c r="P20" i="14" s="1"/>
  <c r="P21" i="14" s="1"/>
  <c r="P22" i="14" s="1"/>
  <c r="P23" i="14" s="1"/>
  <c r="P24" i="14" s="1"/>
  <c r="P25" i="14" s="1"/>
  <c r="P26" i="14" s="1"/>
  <c r="P27" i="14" s="1"/>
  <c r="P28" i="14" s="1"/>
  <c r="D29" i="17"/>
  <c r="N23" i="14"/>
  <c r="Q23" i="14" s="1"/>
  <c r="N19" i="14"/>
  <c r="N20" i="14"/>
  <c r="Q20" i="14" s="1"/>
  <c r="N10" i="14"/>
  <c r="Q10" i="14" s="1"/>
  <c r="N28" i="14"/>
  <c r="Q28" i="14" s="1"/>
  <c r="N13" i="14"/>
  <c r="N21" i="14"/>
  <c r="Q21" i="14" s="1"/>
  <c r="N14" i="14"/>
  <c r="Q14" i="14" s="1"/>
  <c r="N8" i="14"/>
  <c r="Q8" i="14" s="1"/>
  <c r="N9" i="14"/>
  <c r="Q9" i="14" s="1"/>
  <c r="N18" i="14"/>
  <c r="Q18" i="14" s="1"/>
  <c r="N25" i="14"/>
  <c r="Q25" i="14" s="1"/>
  <c r="N26" i="14"/>
  <c r="Q26" i="14" s="1"/>
  <c r="N27" i="14"/>
  <c r="Q27" i="14" s="1"/>
  <c r="N11" i="14"/>
  <c r="Q11" i="14" s="1"/>
  <c r="N12" i="14"/>
  <c r="Q12" i="14" s="1"/>
  <c r="N22" i="14"/>
  <c r="Q22" i="14" s="1"/>
  <c r="N15" i="14"/>
  <c r="Q15" i="14" s="1"/>
  <c r="N16" i="14"/>
  <c r="Q16" i="14" s="1"/>
  <c r="N17" i="14"/>
  <c r="Q17" i="14" s="1"/>
  <c r="C28" i="17"/>
  <c r="B28" i="17" s="1"/>
  <c r="C29" i="17"/>
  <c r="B29" i="17" s="1"/>
  <c r="D27" i="17"/>
  <c r="N6" i="14"/>
  <c r="Q6" i="14" s="1"/>
  <c r="Q13" i="14"/>
  <c r="B3" i="14"/>
  <c r="Q19" i="14"/>
  <c r="F3" i="14" l="1"/>
  <c r="E3" i="14"/>
  <c r="D3" i="14"/>
  <c r="C3" i="14"/>
  <c r="C1" i="14"/>
  <c r="J14" i="12"/>
  <c r="K14" i="12"/>
  <c r="I14" i="12"/>
  <c r="J13" i="12"/>
  <c r="K13" i="12"/>
  <c r="I13" i="12"/>
  <c r="J12" i="12"/>
  <c r="K12" i="12"/>
  <c r="I12" i="12"/>
  <c r="C3" i="16"/>
  <c r="I11" i="12" l="1"/>
  <c r="E3" i="16" s="1"/>
  <c r="J11" i="12"/>
  <c r="F3" i="16" s="1"/>
  <c r="K11" i="12"/>
  <c r="G3" i="16" s="1"/>
  <c r="G5" i="14"/>
  <c r="H4" i="14"/>
  <c r="I3" i="14"/>
  <c r="J5" i="14"/>
  <c r="F5" i="14"/>
  <c r="G4" i="14"/>
  <c r="H3" i="14"/>
  <c r="J4" i="14"/>
  <c r="F4" i="14"/>
  <c r="G3" i="14"/>
  <c r="H5" i="14"/>
  <c r="I4" i="14"/>
  <c r="J3" i="14"/>
  <c r="I5" i="14"/>
  <c r="G2" i="16"/>
  <c r="F2" i="16"/>
  <c r="E2" i="16"/>
  <c r="A1" i="16"/>
  <c r="I22" i="11" l="1"/>
  <c r="I23" i="11"/>
  <c r="J23" i="11" s="1"/>
  <c r="I24" i="11"/>
  <c r="J24" i="11" s="1"/>
  <c r="I25" i="11"/>
  <c r="J25" i="11" s="1"/>
  <c r="I26" i="11"/>
  <c r="I27" i="11"/>
  <c r="I28" i="11"/>
  <c r="I29" i="11"/>
  <c r="E34" i="11"/>
  <c r="C5" i="11"/>
  <c r="B25" i="9"/>
  <c r="B26" i="9"/>
  <c r="B27" i="9"/>
  <c r="B28" i="9"/>
  <c r="B24" i="9"/>
  <c r="J26" i="11" l="1"/>
  <c r="A34" i="11"/>
  <c r="C18" i="17"/>
  <c r="A20" i="11"/>
  <c r="D5" i="11"/>
  <c r="J22" i="11"/>
  <c r="J27" i="11"/>
  <c r="J28" i="11"/>
  <c r="J29" i="11"/>
  <c r="C9" i="11" l="1"/>
  <c r="B9" i="11"/>
  <c r="B3" i="11"/>
  <c r="B13" i="9"/>
  <c r="B15" i="9"/>
  <c r="B17" i="9"/>
  <c r="B19" i="9"/>
  <c r="B11" i="9"/>
  <c r="C25" i="9"/>
  <c r="C26" i="9"/>
  <c r="C27" i="9"/>
  <c r="C28" i="9"/>
  <c r="C12" i="9"/>
  <c r="D12" i="9"/>
  <c r="C13" i="9"/>
  <c r="D13" i="9"/>
  <c r="C14" i="9"/>
  <c r="D14" i="9"/>
  <c r="C15" i="9"/>
  <c r="D15" i="9"/>
  <c r="C16" i="9"/>
  <c r="D16" i="9"/>
  <c r="C17" i="9"/>
  <c r="D17" i="9"/>
  <c r="C18" i="9"/>
  <c r="D18" i="9"/>
  <c r="C19" i="9"/>
  <c r="D19" i="9"/>
  <c r="C20" i="9"/>
  <c r="D20" i="9"/>
  <c r="D25" i="9"/>
  <c r="D26" i="9"/>
  <c r="D27" i="9"/>
  <c r="D28" i="9"/>
  <c r="D24" i="9"/>
  <c r="C24" i="9"/>
  <c r="C11" i="9"/>
  <c r="D11" i="9"/>
  <c r="B4" i="9"/>
  <c r="F11" i="12"/>
  <c r="K10" i="12" s="1"/>
  <c r="E11" i="12"/>
  <c r="J10" i="12" s="1"/>
  <c r="D11" i="12"/>
  <c r="I10" i="12" s="1"/>
  <c r="C8" i="12"/>
  <c r="C8" i="11" s="1"/>
  <c r="C7" i="12"/>
  <c r="C7" i="11" s="1"/>
  <c r="C6" i="12"/>
  <c r="C6" i="11" s="1"/>
  <c r="A1" i="12"/>
  <c r="A1" i="11" s="1"/>
  <c r="I43" i="12"/>
  <c r="B43" i="12"/>
  <c r="C43" i="12" s="1"/>
  <c r="W39" i="12"/>
  <c r="V39" i="12"/>
  <c r="U39" i="12"/>
  <c r="T39" i="12"/>
  <c r="S39" i="12"/>
  <c r="A39" i="12"/>
  <c r="E28" i="9" s="1"/>
  <c r="W38" i="12"/>
  <c r="V38" i="12"/>
  <c r="U38" i="12"/>
  <c r="T38" i="12"/>
  <c r="S38" i="12"/>
  <c r="A38" i="12"/>
  <c r="E27" i="9" s="1"/>
  <c r="W37" i="12"/>
  <c r="V37" i="12"/>
  <c r="U37" i="12"/>
  <c r="T37" i="12"/>
  <c r="S37" i="12"/>
  <c r="A37" i="12"/>
  <c r="E26" i="9" s="1"/>
  <c r="W36" i="12"/>
  <c r="V36" i="12"/>
  <c r="U36" i="12"/>
  <c r="T36" i="12"/>
  <c r="S36" i="12"/>
  <c r="A36" i="12"/>
  <c r="E25" i="9" s="1"/>
  <c r="W35" i="12"/>
  <c r="V35" i="12"/>
  <c r="U35" i="12"/>
  <c r="T35" i="12"/>
  <c r="S35" i="12"/>
  <c r="A35" i="12"/>
  <c r="E24" i="9" s="1"/>
  <c r="I34" i="12"/>
  <c r="I44" i="11" s="1"/>
  <c r="I33" i="12"/>
  <c r="I43" i="11" s="1"/>
  <c r="I32" i="12"/>
  <c r="I42" i="11" s="1"/>
  <c r="I31" i="12"/>
  <c r="I41" i="11" s="1"/>
  <c r="I30" i="12"/>
  <c r="I40" i="11" s="1"/>
  <c r="W29" i="12"/>
  <c r="V29" i="12"/>
  <c r="U29" i="12"/>
  <c r="T29" i="12"/>
  <c r="S29" i="12"/>
  <c r="I29" i="12"/>
  <c r="I39" i="11" s="1"/>
  <c r="W28" i="12"/>
  <c r="V28" i="12"/>
  <c r="U28" i="12"/>
  <c r="T28" i="12"/>
  <c r="S28" i="12"/>
  <c r="I28" i="12"/>
  <c r="I38" i="11" s="1"/>
  <c r="A28" i="12"/>
  <c r="W27" i="12"/>
  <c r="V27" i="12"/>
  <c r="U27" i="12"/>
  <c r="T27" i="12"/>
  <c r="S27" i="12"/>
  <c r="I27" i="12"/>
  <c r="I37" i="11" s="1"/>
  <c r="W26" i="12"/>
  <c r="V26" i="12"/>
  <c r="U26" i="12"/>
  <c r="T26" i="12"/>
  <c r="S26" i="12"/>
  <c r="I26" i="12"/>
  <c r="I36" i="11" s="1"/>
  <c r="A26" i="12"/>
  <c r="W25" i="12"/>
  <c r="V25" i="12"/>
  <c r="U25" i="12"/>
  <c r="T25" i="12"/>
  <c r="S25" i="12"/>
  <c r="I25" i="12"/>
  <c r="I35" i="11" s="1"/>
  <c r="W24" i="12"/>
  <c r="V24" i="12"/>
  <c r="U24" i="12"/>
  <c r="T24" i="12"/>
  <c r="S24" i="12"/>
  <c r="I24" i="12"/>
  <c r="I34" i="11" s="1"/>
  <c r="A24" i="12"/>
  <c r="W23" i="12"/>
  <c r="V23" i="12"/>
  <c r="U23" i="12"/>
  <c r="T23" i="12"/>
  <c r="S23" i="12"/>
  <c r="I23" i="12"/>
  <c r="I33" i="11" s="1"/>
  <c r="W22" i="12"/>
  <c r="V22" i="12"/>
  <c r="U22" i="12"/>
  <c r="T22" i="12"/>
  <c r="S22" i="12"/>
  <c r="I22" i="12"/>
  <c r="I32" i="11" s="1"/>
  <c r="A22" i="12"/>
  <c r="W21" i="12"/>
  <c r="V21" i="12"/>
  <c r="U21" i="12"/>
  <c r="T21" i="12"/>
  <c r="S21" i="12"/>
  <c r="I21" i="12"/>
  <c r="I31" i="11" s="1"/>
  <c r="W20" i="12"/>
  <c r="V20" i="12"/>
  <c r="U20" i="12"/>
  <c r="T20" i="12"/>
  <c r="S20" i="12"/>
  <c r="I20" i="12"/>
  <c r="A20" i="12"/>
  <c r="I16" i="12"/>
  <c r="I5" i="12"/>
  <c r="D5" i="12"/>
  <c r="I3" i="12"/>
  <c r="J20" i="12" l="1"/>
  <c r="I30" i="11"/>
  <c r="J30" i="11" s="1"/>
  <c r="J35" i="11"/>
  <c r="J40" i="11"/>
  <c r="J44" i="11"/>
  <c r="E19" i="9"/>
  <c r="E20" i="9"/>
  <c r="E15" i="9"/>
  <c r="E16" i="9"/>
  <c r="E12" i="9"/>
  <c r="E11" i="9"/>
  <c r="E17" i="9"/>
  <c r="E18" i="9"/>
  <c r="E13" i="9"/>
  <c r="E14" i="9"/>
  <c r="R20" i="12"/>
  <c r="R21" i="12"/>
  <c r="J22" i="12"/>
  <c r="R27" i="12"/>
  <c r="R37" i="12"/>
  <c r="R39" i="12"/>
  <c r="R23" i="12"/>
  <c r="R26" i="12"/>
  <c r="R28" i="12"/>
  <c r="R29" i="12"/>
  <c r="R22" i="12"/>
  <c r="R24" i="12"/>
  <c r="R25" i="12"/>
  <c r="R35" i="12"/>
  <c r="R36" i="12"/>
  <c r="J26" i="12"/>
  <c r="J23" i="12"/>
  <c r="J27" i="12"/>
  <c r="R38" i="12"/>
  <c r="J21" i="12"/>
  <c r="J24" i="12"/>
  <c r="J25" i="12"/>
  <c r="J28" i="12"/>
  <c r="J29" i="12"/>
  <c r="J30" i="12"/>
  <c r="J31" i="12"/>
  <c r="J32" i="12"/>
  <c r="J33" i="12"/>
  <c r="J34" i="12"/>
  <c r="J43" i="11" l="1"/>
  <c r="J38" i="11"/>
  <c r="J33" i="11"/>
  <c r="J42" i="11"/>
  <c r="J41" i="11"/>
  <c r="J32" i="11"/>
  <c r="J34" i="11"/>
  <c r="J36" i="11"/>
  <c r="J37" i="11"/>
  <c r="J39" i="11"/>
  <c r="J31" i="11"/>
  <c r="K20" i="12"/>
  <c r="K22" i="11" l="1"/>
  <c r="I16" i="11" s="1"/>
  <c r="I14" i="11"/>
  <c r="I12" i="11"/>
  <c r="W29" i="11"/>
  <c r="V29" i="11"/>
  <c r="U29" i="11"/>
  <c r="T29" i="11"/>
  <c r="S29" i="11"/>
  <c r="W28" i="11"/>
  <c r="V28" i="11"/>
  <c r="U28" i="11"/>
  <c r="T28" i="11"/>
  <c r="S28" i="11"/>
  <c r="W27" i="11"/>
  <c r="V27" i="11"/>
  <c r="U27" i="11"/>
  <c r="T27" i="11"/>
  <c r="S27" i="11"/>
  <c r="W26" i="11"/>
  <c r="V26" i="11"/>
  <c r="U26" i="11"/>
  <c r="T26" i="11"/>
  <c r="S26" i="11"/>
  <c r="R26" i="11" s="1"/>
  <c r="W25" i="11"/>
  <c r="V25" i="11"/>
  <c r="U25" i="11"/>
  <c r="T25" i="11"/>
  <c r="S25" i="11"/>
  <c r="W24" i="11"/>
  <c r="V24" i="11"/>
  <c r="U24" i="11"/>
  <c r="T24" i="11"/>
  <c r="S24" i="11"/>
  <c r="W23" i="11"/>
  <c r="V23" i="11"/>
  <c r="U23" i="11"/>
  <c r="T23" i="11"/>
  <c r="S23" i="11"/>
  <c r="W22" i="11"/>
  <c r="V22" i="11"/>
  <c r="U22" i="11"/>
  <c r="T22" i="11"/>
  <c r="S22" i="11"/>
  <c r="V21" i="11"/>
  <c r="U21" i="11"/>
  <c r="T21" i="11"/>
  <c r="S21" i="11"/>
  <c r="V20" i="11"/>
  <c r="U20" i="11"/>
  <c r="T20" i="11"/>
  <c r="S20" i="11"/>
  <c r="R24" i="11" l="1"/>
  <c r="R28" i="11"/>
  <c r="R29" i="11"/>
  <c r="R21" i="11"/>
  <c r="R20" i="11"/>
  <c r="R22" i="11"/>
  <c r="R25" i="11"/>
  <c r="R23" i="11"/>
  <c r="R27" i="11"/>
  <c r="B36" i="2"/>
  <c r="B35" i="2"/>
  <c r="B34" i="2"/>
  <c r="B33" i="2"/>
  <c r="B32" i="2"/>
  <c r="D22" i="2" l="1"/>
  <c r="B2" i="9" l="1"/>
  <c r="B5" i="9"/>
  <c r="F25" i="2" l="1"/>
  <c r="C27" i="2" l="1"/>
  <c r="D34" i="11" l="1"/>
</calcChain>
</file>

<file path=xl/sharedStrings.xml><?xml version="1.0" encoding="utf-8"?>
<sst xmlns="http://schemas.openxmlformats.org/spreadsheetml/2006/main" count="440" uniqueCount="343">
  <si>
    <t>名</t>
    <rPh sb="0" eb="1">
      <t>メイ</t>
    </rPh>
    <phoneticPr fontId="19"/>
  </si>
  <si>
    <t>選手名(名),ふりがな(せい),学年</t>
    <rPh sb="0" eb="3">
      <t>センシュメイ</t>
    </rPh>
    <rPh sb="4" eb="5">
      <t>メイ</t>
    </rPh>
    <phoneticPr fontId="19"/>
  </si>
  <si>
    <t>《個人対抗シングルス》</t>
    <rPh sb="1" eb="3">
      <t>コジン</t>
    </rPh>
    <rPh sb="3" eb="5">
      <t>タイコウ</t>
    </rPh>
    <phoneticPr fontId="19"/>
  </si>
  <si>
    <t>申込期限を入力してください。</t>
    <rPh sb="0" eb="2">
      <t>モウシコミ</t>
    </rPh>
    <rPh sb="2" eb="4">
      <t>キゲン</t>
    </rPh>
    <rPh sb="5" eb="7">
      <t>ニュウリョク</t>
    </rPh>
    <phoneticPr fontId="19"/>
  </si>
  <si>
    <t>参加の有無</t>
    <rPh sb="0" eb="2">
      <t>サンカ</t>
    </rPh>
    <rPh sb="3" eb="5">
      <t>ウム</t>
    </rPh>
    <phoneticPr fontId="19"/>
  </si>
  <si>
    <t>ふりがな(めい)</t>
    <phoneticPr fontId="19"/>
  </si>
  <si>
    <t>印</t>
    <rPh sb="0" eb="1">
      <t>イン</t>
    </rPh>
    <phoneticPr fontId="19"/>
  </si>
  <si>
    <t>・ダウンロードができない、または操作方法がわからないなど何か不具合が
　ありましたら上記までご連絡ください。</t>
    <rPh sb="16" eb="18">
      <t>ソウサ</t>
    </rPh>
    <rPh sb="18" eb="20">
      <t>ホウホウ</t>
    </rPh>
    <rPh sb="28" eb="29">
      <t>ナニ</t>
    </rPh>
    <rPh sb="30" eb="33">
      <t>フグアイ</t>
    </rPh>
    <rPh sb="42" eb="44">
      <t>ジョウキ</t>
    </rPh>
    <rPh sb="47" eb="49">
      <t>レンラク</t>
    </rPh>
    <phoneticPr fontId="19"/>
  </si>
  <si>
    <t>参加実人数</t>
    <rPh sb="0" eb="2">
      <t>サンカ</t>
    </rPh>
    <rPh sb="2" eb="3">
      <t>ジツ</t>
    </rPh>
    <rPh sb="3" eb="5">
      <t>ニンズウ</t>
    </rPh>
    <phoneticPr fontId="19"/>
  </si>
  <si>
    <t>・フォント等は調節してありますので変更は不要です。</t>
    <rPh sb="5" eb="6">
      <t>トウ</t>
    </rPh>
    <rPh sb="7" eb="9">
      <t>チョウセツ</t>
    </rPh>
    <rPh sb="17" eb="19">
      <t>ヘンコウ</t>
    </rPh>
    <rPh sb="20" eb="22">
      <t>フヨウ</t>
    </rPh>
    <phoneticPr fontId="19"/>
  </si>
  <si>
    <t>全員記入し
てください。　　　　</t>
    <rPh sb="0" eb="2">
      <t>ゼンイン</t>
    </rPh>
    <phoneticPr fontId="19"/>
  </si>
  <si>
    <t>・大会結果出力ソフト等を、新潟県バドミントン協会が使用しているソフトに変更するため、
　「参加申込書」の入力形式を変更しました。
　選手名の姓と名は別々に、ふりがなも姓と名を別々に入力してください。</t>
    <rPh sb="1" eb="3">
      <t>タイカイ</t>
    </rPh>
    <rPh sb="3" eb="5">
      <t>ケッカ</t>
    </rPh>
    <rPh sb="5" eb="7">
      <t>シュツリョク</t>
    </rPh>
    <rPh sb="10" eb="11">
      <t>トウ</t>
    </rPh>
    <rPh sb="13" eb="16">
      <t>ニイガタケン</t>
    </rPh>
    <rPh sb="22" eb="24">
      <t>キョウカイ</t>
    </rPh>
    <rPh sb="25" eb="27">
      <t>シヨウ</t>
    </rPh>
    <rPh sb="35" eb="37">
      <t>ヘンコウ</t>
    </rPh>
    <rPh sb="66" eb="69">
      <t>センシュメイ</t>
    </rPh>
    <rPh sb="70" eb="71">
      <t>セイ</t>
    </rPh>
    <rPh sb="72" eb="73">
      <t>メイ</t>
    </rPh>
    <rPh sb="74" eb="76">
      <t>ベツベツ</t>
    </rPh>
    <rPh sb="83" eb="84">
      <t>セイ</t>
    </rPh>
    <rPh sb="85" eb="86">
      <t>メイ</t>
    </rPh>
    <rPh sb="87" eb="89">
      <t>ベツベツ</t>
    </rPh>
    <rPh sb="90" eb="92">
      <t>ニュウリョク</t>
    </rPh>
    <phoneticPr fontId="19"/>
  </si>
  <si>
    <t>選手名（全角漢字）</t>
    <rPh sb="0" eb="3">
      <t>センシュメイ</t>
    </rPh>
    <rPh sb="4" eb="6">
      <t>ゼンカク</t>
    </rPh>
    <rPh sb="6" eb="8">
      <t>カンジ</t>
    </rPh>
    <phoneticPr fontId="19"/>
  </si>
  <si>
    <t>曜</t>
    <rPh sb="0" eb="1">
      <t>ヨウ</t>
    </rPh>
    <phoneticPr fontId="19"/>
  </si>
  <si>
    <t>・氏名入力の作業簡素化や入力ミスを減らすために、参加申込書を添付ファイルで
　送って下さいますようお願いいたします。</t>
    <rPh sb="1" eb="3">
      <t>シメイ</t>
    </rPh>
    <rPh sb="3" eb="5">
      <t>ニュウリョク</t>
    </rPh>
    <rPh sb="6" eb="8">
      <t>サギョウ</t>
    </rPh>
    <rPh sb="8" eb="11">
      <t>カンソカ</t>
    </rPh>
    <rPh sb="12" eb="14">
      <t>ニュウリョク</t>
    </rPh>
    <rPh sb="17" eb="18">
      <t>ヘ</t>
    </rPh>
    <rPh sb="24" eb="26">
      <t>サンカ</t>
    </rPh>
    <rPh sb="26" eb="28">
      <t>モウシコミ</t>
    </rPh>
    <rPh sb="28" eb="29">
      <t>ショ</t>
    </rPh>
    <rPh sb="30" eb="32">
      <t>テンプ</t>
    </rPh>
    <rPh sb="39" eb="40">
      <t>オク</t>
    </rPh>
    <rPh sb="42" eb="43">
      <t>クダ</t>
    </rPh>
    <rPh sb="50" eb="51">
      <t>ネガ</t>
    </rPh>
    <phoneticPr fontId="19"/>
  </si>
  <si>
    <t>・「参加申込書」シートの必要欄にデータを入力してください。</t>
    <rPh sb="2" eb="4">
      <t>サンカ</t>
    </rPh>
    <rPh sb="4" eb="7">
      <t>モウシコミショ</t>
    </rPh>
    <rPh sb="12" eb="14">
      <t>ヒツヨウ</t>
    </rPh>
    <rPh sb="14" eb="15">
      <t>ラン</t>
    </rPh>
    <rPh sb="20" eb="22">
      <t>ニュウリョク</t>
    </rPh>
    <phoneticPr fontId="19"/>
  </si>
  <si>
    <t>《個人対抗ダブルス》</t>
    <rPh sb="1" eb="3">
      <t>コジン</t>
    </rPh>
    <rPh sb="3" eb="5">
      <t>タイコウ</t>
    </rPh>
    <phoneticPr fontId="19"/>
  </si>
  <si>
    <t>・電子メールの送付先は以下の通りです。</t>
    <rPh sb="1" eb="3">
      <t>デンシ</t>
    </rPh>
    <rPh sb="7" eb="10">
      <t>ソウフサキ</t>
    </rPh>
    <rPh sb="11" eb="13">
      <t>イカ</t>
    </rPh>
    <rPh sb="14" eb="15">
      <t>トオ</t>
    </rPh>
    <phoneticPr fontId="19"/>
  </si>
  <si>
    <t>　送付先電子メールアドレス</t>
    <rPh sb="1" eb="4">
      <t>ソウフサキ</t>
    </rPh>
    <rPh sb="4" eb="6">
      <t>デンシ</t>
    </rPh>
    <phoneticPr fontId="19"/>
  </si>
  <si>
    <t>性別</t>
    <rPh sb="0" eb="2">
      <t>セイベツ</t>
    </rPh>
    <phoneticPr fontId="19"/>
  </si>
  <si>
    <t>学校名</t>
    <rPh sb="0" eb="3">
      <t>ガッコウメイ</t>
    </rPh>
    <phoneticPr fontId="19"/>
  </si>
  <si>
    <t>所在地</t>
    <rPh sb="0" eb="3">
      <t>ショザイチ</t>
    </rPh>
    <phoneticPr fontId="19"/>
  </si>
  <si>
    <t>〒</t>
    <phoneticPr fontId="19"/>
  </si>
  <si>
    <t>住所</t>
    <rPh sb="0" eb="2">
      <t>ジュウショ</t>
    </rPh>
    <phoneticPr fontId="19"/>
  </si>
  <si>
    <t>電話番号</t>
    <rPh sb="0" eb="2">
      <t>デンワ</t>
    </rPh>
    <rPh sb="2" eb="4">
      <t>バンゴウ</t>
    </rPh>
    <phoneticPr fontId="19"/>
  </si>
  <si>
    <t>姓</t>
    <rPh sb="0" eb="1">
      <t>セイ</t>
    </rPh>
    <phoneticPr fontId="19"/>
  </si>
  <si>
    <t>記載責任者</t>
    <rPh sb="0" eb="2">
      <t>キサイ</t>
    </rPh>
    <rPh sb="2" eb="5">
      <t>セキニンシャ</t>
    </rPh>
    <phoneticPr fontId="19"/>
  </si>
  <si>
    <t>引率顧問名</t>
    <rPh sb="0" eb="2">
      <t>インソツ</t>
    </rPh>
    <rPh sb="2" eb="4">
      <t>コモン</t>
    </rPh>
    <rPh sb="4" eb="5">
      <t>メイ</t>
    </rPh>
    <phoneticPr fontId="19"/>
  </si>
  <si>
    <t>ランク</t>
    <phoneticPr fontId="19"/>
  </si>
  <si>
    <t>学年</t>
    <rPh sb="0" eb="2">
      <t>ガクネン</t>
    </rPh>
    <phoneticPr fontId="19"/>
  </si>
  <si>
    <t>選手名(名)</t>
    <phoneticPr fontId="19"/>
  </si>
  <si>
    <t>ふりがな(せい)</t>
    <phoneticPr fontId="19"/>
  </si>
  <si>
    <t>選手名(名),ふりがな(せい)</t>
    <phoneticPr fontId="19"/>
  </si>
  <si>
    <t>選手名(名),ふりがな(めい)</t>
    <phoneticPr fontId="19"/>
  </si>
  <si>
    <t>選手名(名),ふりがな(せい,めい),学年</t>
    <phoneticPr fontId="19"/>
  </si>
  <si>
    <t>ふりがな(せい,めい)</t>
    <phoneticPr fontId="19"/>
  </si>
  <si>
    <t>選手名(名),ふりがな(せい,めい)</t>
    <phoneticPr fontId="19"/>
  </si>
  <si>
    <t>学年</t>
    <phoneticPr fontId="19"/>
  </si>
  <si>
    <t>選手名(名),学年</t>
    <rPh sb="0" eb="3">
      <t>センシュメイ</t>
    </rPh>
    <rPh sb="4" eb="5">
      <t>ナ</t>
    </rPh>
    <phoneticPr fontId="19"/>
  </si>
  <si>
    <t>ふりがな(せい),学年</t>
    <phoneticPr fontId="19"/>
  </si>
  <si>
    <t>ふりがな(めい),学年</t>
    <phoneticPr fontId="19"/>
  </si>
  <si>
    <t>選手名(名),ふりがな(めい),学年</t>
    <rPh sb="0" eb="3">
      <t>センシュメイ</t>
    </rPh>
    <rPh sb="4" eb="5">
      <t>メイ</t>
    </rPh>
    <phoneticPr fontId="19"/>
  </si>
  <si>
    <t>ふりがな(せい,めい),学年</t>
    <phoneticPr fontId="19"/>
  </si>
  <si>
    <t>　上記の者の標記大会に参加することを認め、参加申込みをいたします。</t>
    <rPh sb="1" eb="3">
      <t>ジョウキ</t>
    </rPh>
    <rPh sb="4" eb="5">
      <t>モノ</t>
    </rPh>
    <rPh sb="6" eb="8">
      <t>ヒョウキ</t>
    </rPh>
    <rPh sb="8" eb="10">
      <t>タイカイ</t>
    </rPh>
    <rPh sb="11" eb="13">
      <t>サンカ</t>
    </rPh>
    <rPh sb="18" eb="19">
      <t>ミト</t>
    </rPh>
    <rPh sb="21" eb="23">
      <t>サンカ</t>
    </rPh>
    <rPh sb="23" eb="25">
      <t>モウシコ</t>
    </rPh>
    <phoneticPr fontId="19"/>
  </si>
  <si>
    <t>主管校名を選んでください。</t>
    <rPh sb="0" eb="2">
      <t>シュカン</t>
    </rPh>
    <rPh sb="2" eb="4">
      <t>コウメイ</t>
    </rPh>
    <rPh sb="5" eb="6">
      <t>エラ</t>
    </rPh>
    <phoneticPr fontId="19"/>
  </si>
  <si>
    <t>日</t>
    <rPh sb="0" eb="1">
      <t>ヒ</t>
    </rPh>
    <phoneticPr fontId="19"/>
  </si>
  <si>
    <t>申込先の顧問名を入力してください。</t>
    <rPh sb="0" eb="3">
      <t>モウシコミサキ</t>
    </rPh>
    <rPh sb="4" eb="6">
      <t>コモン</t>
    </rPh>
    <rPh sb="6" eb="7">
      <t>メイ</t>
    </rPh>
    <rPh sb="8" eb="10">
      <t>ニュウリョク</t>
    </rPh>
    <phoneticPr fontId="19"/>
  </si>
  <si>
    <t>申込先の　e-mail　アドレスを入力してください。</t>
    <rPh sb="0" eb="3">
      <t>モウシコミサキ</t>
    </rPh>
    <rPh sb="17" eb="19">
      <t>ニュウリョク</t>
    </rPh>
    <phoneticPr fontId="19"/>
  </si>
  <si>
    <t>月</t>
    <rPh sb="0" eb="1">
      <t>ツキ</t>
    </rPh>
    <phoneticPr fontId="19"/>
  </si>
  <si>
    <t>　新潟地区バドミントン部顧問　様</t>
    <rPh sb="1" eb="3">
      <t>ニイガタ</t>
    </rPh>
    <rPh sb="3" eb="5">
      <t>チク</t>
    </rPh>
    <rPh sb="11" eb="12">
      <t>ブ</t>
    </rPh>
    <rPh sb="12" eb="14">
      <t>コモン</t>
    </rPh>
    <rPh sb="15" eb="16">
      <t>サマ</t>
    </rPh>
    <phoneticPr fontId="19"/>
  </si>
  <si>
    <t>新潟中央</t>
  </si>
  <si>
    <t>新潟</t>
  </si>
  <si>
    <t>新潟南</t>
  </si>
  <si>
    <t>新潟西</t>
  </si>
  <si>
    <t>新潟北</t>
  </si>
  <si>
    <t>新潟江南</t>
  </si>
  <si>
    <t>新潟東</t>
  </si>
  <si>
    <t>新潟向陽</t>
  </si>
  <si>
    <t>白根</t>
  </si>
  <si>
    <t>巻</t>
  </si>
  <si>
    <t>巻総合</t>
  </si>
  <si>
    <t>吉田</t>
  </si>
  <si>
    <t>分水</t>
  </si>
  <si>
    <t>万代</t>
  </si>
  <si>
    <t>新潟明訓</t>
  </si>
  <si>
    <t>北越</t>
  </si>
  <si>
    <t>新潟青陵</t>
  </si>
  <si>
    <t>新潟清心女子</t>
  </si>
  <si>
    <t>新潟第一</t>
  </si>
  <si>
    <t>敬和学園</t>
  </si>
  <si>
    <t>東京学館新潟</t>
  </si>
  <si>
    <t>日本文理</t>
  </si>
  <si>
    <t>高志中等</t>
    <rPh sb="0" eb="2">
      <t>コウシ</t>
    </rPh>
    <rPh sb="2" eb="4">
      <t>チュウトウ</t>
    </rPh>
    <phoneticPr fontId="19"/>
  </si>
  <si>
    <t>９５１－８１２７</t>
  </si>
  <si>
    <t>９５０－２０２４</t>
  </si>
  <si>
    <t>９５０－２１０１</t>
  </si>
  <si>
    <t>９５０－８６３９</t>
  </si>
  <si>
    <t xml:space="preserve">９５１－８１２６ </t>
  </si>
  <si>
    <t>９５３－００４１</t>
  </si>
  <si>
    <t>0256-93-5455</t>
  </si>
  <si>
    <t>９５０－０１２１</t>
  </si>
  <si>
    <t xml:space="preserve">９５０－０９９４ </t>
  </si>
  <si>
    <t xml:space="preserve">９５０－０８０４ </t>
  </si>
  <si>
    <t xml:space="preserve">９５０－０９４８ </t>
  </si>
  <si>
    <t>９５０－１１４１</t>
  </si>
  <si>
    <t xml:space="preserve">９５１－８１３１ </t>
  </si>
  <si>
    <t>新潟市中央区沼垂東６丁目８－１</t>
  </si>
  <si>
    <t>９５０－１２１４</t>
  </si>
  <si>
    <t>新潟市西区新通１０７２</t>
  </si>
  <si>
    <t xml:space="preserve">９５３－００４４ </t>
  </si>
  <si>
    <t>新潟市西区小新西１丁目５－１</t>
  </si>
  <si>
    <t>９５９－０２６５</t>
  </si>
  <si>
    <t>新潟市中央区学校町通２番町５３１７番地１</t>
  </si>
  <si>
    <t>９５９－０１１３</t>
  </si>
  <si>
    <t xml:space="preserve">９５０－８６６６ </t>
  </si>
  <si>
    <t xml:space="preserve">９５０－８７９０ </t>
  </si>
  <si>
    <t>新潟市南区上下諏訪木１２１４</t>
  </si>
  <si>
    <t>新潟市中央区高志１丁目１５－１</t>
  </si>
  <si>
    <t>新潟市東区本所８４７－１</t>
  </si>
  <si>
    <t xml:space="preserve">９５０－０１１６ </t>
  </si>
  <si>
    <t>新潟市中央区白山浦２丁目６８－２</t>
  </si>
  <si>
    <t xml:space="preserve">９５０－０９１６ </t>
  </si>
  <si>
    <t>新潟市西区五十嵐一の町６３７０</t>
  </si>
  <si>
    <t>９５１－８１２１</t>
  </si>
  <si>
    <t>９５０－３１１２</t>
  </si>
  <si>
    <t>９５１－８１４１</t>
  </si>
  <si>
    <t xml:space="preserve">９５０－２０３５ </t>
  </si>
  <si>
    <t>新潟市中央区上所１丁目３－1</t>
  </si>
  <si>
    <t>新潟市中央区女池南３丁目６－１</t>
  </si>
  <si>
    <t>新潟市東区小金町２丁目６－１</t>
  </si>
  <si>
    <t>新潟市江南区亀田向陽４丁目３－１</t>
  </si>
  <si>
    <t>新潟市西蒲区巻乙３０－１</t>
  </si>
  <si>
    <t>新潟市江南区北山１０３７</t>
  </si>
  <si>
    <t>新潟市西蒲区巻甲４２９５－１</t>
  </si>
  <si>
    <t>燕市吉田東町１６－１</t>
  </si>
  <si>
    <t>新潟市中央区米山５丁目１２－１</t>
  </si>
  <si>
    <t>0256-72-2351</t>
  </si>
  <si>
    <t>新潟市中央区水道町１－５９３２</t>
  </si>
  <si>
    <t>新潟市北区太夫浜３２５</t>
  </si>
  <si>
    <t>新潟市中央区関新３丁目３－１</t>
  </si>
  <si>
    <t>025-266-2131</t>
  </si>
  <si>
    <t>025-229-2191</t>
  </si>
  <si>
    <t>025-247-3331</t>
  </si>
  <si>
    <t>025-283-0326</t>
  </si>
  <si>
    <t>025-262-1561</t>
  </si>
  <si>
    <t>025-271-7055</t>
  </si>
  <si>
    <t>025-271-1281</t>
  </si>
  <si>
    <t>025-266-1101</t>
  </si>
  <si>
    <t>025-266-0101</t>
  </si>
  <si>
    <t>025-382-3221</t>
  </si>
  <si>
    <t>025-372-2185</t>
  </si>
  <si>
    <t>0256-72-3261</t>
  </si>
  <si>
    <t>0256-93-3225</t>
  </si>
  <si>
    <t>0256-98-2191</t>
  </si>
  <si>
    <t>025-241-0193</t>
  </si>
  <si>
    <t>025-286-9811</t>
  </si>
  <si>
    <t>025-257-2131</t>
  </si>
  <si>
    <t>025-245-5681</t>
  </si>
  <si>
    <t>025-266-8131</t>
  </si>
  <si>
    <t>025-269-2041</t>
  </si>
  <si>
    <t>025-259-2391</t>
  </si>
  <si>
    <t>025-231-5643</t>
  </si>
  <si>
    <t>025-266-1238</t>
  </si>
  <si>
    <t>025-283-8857</t>
  </si>
  <si>
    <t>025-260-1000</t>
  </si>
  <si>
    <t>025-267-7795</t>
  </si>
  <si>
    <t>025-229-2201</t>
  </si>
  <si>
    <t>025-247-3489</t>
  </si>
  <si>
    <t>025-283-3998</t>
  </si>
  <si>
    <t>025-261-3902</t>
  </si>
  <si>
    <t>025-270-2522</t>
  </si>
  <si>
    <t>025-270-8301</t>
  </si>
  <si>
    <t>025-230-4751</t>
  </si>
  <si>
    <t>025-381-1831</t>
  </si>
  <si>
    <t>025-372-5219</t>
  </si>
  <si>
    <t>0256-73-4424</t>
  </si>
  <si>
    <t>0256-72-1751</t>
  </si>
  <si>
    <t>0256-98-6598</t>
  </si>
  <si>
    <t>025-241-0197</t>
  </si>
  <si>
    <t>025-286-9812</t>
  </si>
  <si>
    <t>025-257-2077</t>
  </si>
  <si>
    <t>025-247-5680</t>
  </si>
  <si>
    <t>025-265-3431</t>
  </si>
  <si>
    <t>025-269-2042</t>
  </si>
  <si>
    <t>025-259-7281</t>
  </si>
  <si>
    <t>025-267-2472</t>
  </si>
  <si>
    <t>025-284-7898</t>
  </si>
  <si>
    <t>025-260-5112</t>
  </si>
  <si>
    <t>県立新潟高等学校</t>
    <rPh sb="0" eb="2">
      <t>ケンリツ</t>
    </rPh>
    <rPh sb="2" eb="4">
      <t>ニイガタ</t>
    </rPh>
    <rPh sb="4" eb="6">
      <t>コウトウ</t>
    </rPh>
    <rPh sb="6" eb="8">
      <t>ガッコウ</t>
    </rPh>
    <phoneticPr fontId="19"/>
  </si>
  <si>
    <t>県立新潟中央高等学校</t>
    <rPh sb="2" eb="4">
      <t>ニイガタ</t>
    </rPh>
    <rPh sb="4" eb="6">
      <t>チュウオウ</t>
    </rPh>
    <rPh sb="6" eb="8">
      <t>コウトウ</t>
    </rPh>
    <rPh sb="8" eb="10">
      <t>ガッコウ</t>
    </rPh>
    <phoneticPr fontId="19"/>
  </si>
  <si>
    <t>県立新潟南高等学校</t>
    <rPh sb="0" eb="2">
      <t>ケンリツ</t>
    </rPh>
    <rPh sb="2" eb="4">
      <t>ニイガタ</t>
    </rPh>
    <rPh sb="4" eb="5">
      <t>ミナミ</t>
    </rPh>
    <rPh sb="5" eb="7">
      <t>コウトウ</t>
    </rPh>
    <rPh sb="7" eb="9">
      <t>ガッコウ</t>
    </rPh>
    <phoneticPr fontId="19"/>
  </si>
  <si>
    <t>県立新潟江南高等学校</t>
    <rPh sb="2" eb="4">
      <t>ニイガタ</t>
    </rPh>
    <rPh sb="4" eb="6">
      <t>コウナン</t>
    </rPh>
    <rPh sb="6" eb="8">
      <t>コウトウ</t>
    </rPh>
    <rPh sb="8" eb="10">
      <t>ガッコウ</t>
    </rPh>
    <phoneticPr fontId="19"/>
  </si>
  <si>
    <t>県立新潟西高等学校</t>
    <rPh sb="2" eb="4">
      <t>ニイガタ</t>
    </rPh>
    <rPh sb="4" eb="5">
      <t>ニシ</t>
    </rPh>
    <rPh sb="5" eb="7">
      <t>コウトウ</t>
    </rPh>
    <rPh sb="7" eb="9">
      <t>ガッコウ</t>
    </rPh>
    <phoneticPr fontId="19"/>
  </si>
  <si>
    <t>県立新潟東高等学校</t>
    <rPh sb="2" eb="4">
      <t>ニイガタ</t>
    </rPh>
    <rPh sb="4" eb="5">
      <t>ヒガシ</t>
    </rPh>
    <rPh sb="5" eb="7">
      <t>コウトウ</t>
    </rPh>
    <rPh sb="7" eb="9">
      <t>ガッコウ</t>
    </rPh>
    <phoneticPr fontId="19"/>
  </si>
  <si>
    <t>県立新潟北高等学校</t>
    <rPh sb="2" eb="4">
      <t>ニイガタ</t>
    </rPh>
    <rPh sb="4" eb="5">
      <t>キタ</t>
    </rPh>
    <rPh sb="5" eb="7">
      <t>コウトウ</t>
    </rPh>
    <rPh sb="7" eb="9">
      <t>ガッコウ</t>
    </rPh>
    <phoneticPr fontId="19"/>
  </si>
  <si>
    <t>県立新潟工業高等学校</t>
    <rPh sb="0" eb="2">
      <t>ケンリツ</t>
    </rPh>
    <rPh sb="2" eb="4">
      <t>ニイガタ</t>
    </rPh>
    <rPh sb="4" eb="6">
      <t>コウギョウ</t>
    </rPh>
    <rPh sb="6" eb="8">
      <t>コウトウ</t>
    </rPh>
    <rPh sb="8" eb="10">
      <t>ガッコウ</t>
    </rPh>
    <phoneticPr fontId="19"/>
  </si>
  <si>
    <t>県立新潟商業高等学校</t>
    <rPh sb="0" eb="2">
      <t>ケンリツ</t>
    </rPh>
    <rPh sb="2" eb="4">
      <t>ニイガタ</t>
    </rPh>
    <rPh sb="4" eb="6">
      <t>ショウギョウ</t>
    </rPh>
    <rPh sb="6" eb="8">
      <t>コウトウ</t>
    </rPh>
    <rPh sb="8" eb="10">
      <t>ガッコウ</t>
    </rPh>
    <phoneticPr fontId="19"/>
  </si>
  <si>
    <t>県立新潟向陽高等学校</t>
    <rPh sb="0" eb="2">
      <t>ケンリツ</t>
    </rPh>
    <rPh sb="2" eb="4">
      <t>ニイガタ</t>
    </rPh>
    <rPh sb="4" eb="6">
      <t>コウヨウ</t>
    </rPh>
    <rPh sb="6" eb="8">
      <t>コウトウ</t>
    </rPh>
    <rPh sb="8" eb="10">
      <t>ガッコウ</t>
    </rPh>
    <phoneticPr fontId="19"/>
  </si>
  <si>
    <t>県立白根高等学校</t>
    <rPh sb="0" eb="2">
      <t>ケンリツ</t>
    </rPh>
    <rPh sb="2" eb="4">
      <t>シロネ</t>
    </rPh>
    <rPh sb="4" eb="6">
      <t>コウトウ</t>
    </rPh>
    <rPh sb="6" eb="8">
      <t>ガッコウ</t>
    </rPh>
    <phoneticPr fontId="19"/>
  </si>
  <si>
    <t>県立巻高等学校</t>
    <rPh sb="0" eb="2">
      <t>ケンリツ</t>
    </rPh>
    <rPh sb="2" eb="3">
      <t>マキ</t>
    </rPh>
    <rPh sb="3" eb="5">
      <t>コウトウ</t>
    </rPh>
    <rPh sb="5" eb="7">
      <t>ガッコウ</t>
    </rPh>
    <phoneticPr fontId="19"/>
  </si>
  <si>
    <t>県立巻総合高等学校</t>
    <rPh sb="0" eb="2">
      <t>ケンリツ</t>
    </rPh>
    <rPh sb="2" eb="3">
      <t>マキ</t>
    </rPh>
    <rPh sb="3" eb="5">
      <t>ソウゴウ</t>
    </rPh>
    <rPh sb="5" eb="7">
      <t>コウトウ</t>
    </rPh>
    <rPh sb="7" eb="9">
      <t>ガッコウ</t>
    </rPh>
    <phoneticPr fontId="19"/>
  </si>
  <si>
    <t>県立吉田高等学校</t>
    <rPh sb="0" eb="2">
      <t>ケンリツ</t>
    </rPh>
    <rPh sb="2" eb="4">
      <t>ヨシダ</t>
    </rPh>
    <rPh sb="4" eb="6">
      <t>コウトウ</t>
    </rPh>
    <rPh sb="6" eb="8">
      <t>ガッコウ</t>
    </rPh>
    <phoneticPr fontId="19"/>
  </si>
  <si>
    <t>県立分水高等学校</t>
    <rPh sb="0" eb="2">
      <t>ケンリツ</t>
    </rPh>
    <rPh sb="2" eb="4">
      <t>ブンスイ</t>
    </rPh>
    <rPh sb="4" eb="6">
      <t>コウトウ</t>
    </rPh>
    <rPh sb="6" eb="8">
      <t>ガッコウ</t>
    </rPh>
    <phoneticPr fontId="19"/>
  </si>
  <si>
    <t>新潟市立万代高等学校</t>
    <rPh sb="0" eb="2">
      <t>ニイガタ</t>
    </rPh>
    <rPh sb="2" eb="4">
      <t>シリツ</t>
    </rPh>
    <rPh sb="4" eb="6">
      <t>バンダイ</t>
    </rPh>
    <rPh sb="6" eb="8">
      <t>コウトウ</t>
    </rPh>
    <rPh sb="8" eb="10">
      <t>ガッコウ</t>
    </rPh>
    <phoneticPr fontId="19"/>
  </si>
  <si>
    <t>新潟市立高志中等教育学校</t>
    <rPh sb="0" eb="2">
      <t>ニイガタ</t>
    </rPh>
    <rPh sb="2" eb="4">
      <t>シリツ</t>
    </rPh>
    <rPh sb="4" eb="5">
      <t>コウ</t>
    </rPh>
    <rPh sb="5" eb="6">
      <t>シ</t>
    </rPh>
    <rPh sb="6" eb="8">
      <t>チュウトウ</t>
    </rPh>
    <rPh sb="8" eb="10">
      <t>キョウイク</t>
    </rPh>
    <rPh sb="10" eb="12">
      <t>ガッコウ</t>
    </rPh>
    <phoneticPr fontId="19"/>
  </si>
  <si>
    <t>新潟明訓高等学校</t>
    <rPh sb="0" eb="2">
      <t>ニイガタ</t>
    </rPh>
    <rPh sb="2" eb="3">
      <t>メイ</t>
    </rPh>
    <rPh sb="3" eb="4">
      <t>クン</t>
    </rPh>
    <rPh sb="4" eb="6">
      <t>コウトウ</t>
    </rPh>
    <rPh sb="6" eb="8">
      <t>ガッコウ</t>
    </rPh>
    <phoneticPr fontId="19"/>
  </si>
  <si>
    <t>北越高等学校</t>
    <rPh sb="0" eb="2">
      <t>ホクエツ</t>
    </rPh>
    <rPh sb="2" eb="4">
      <t>コウトウ</t>
    </rPh>
    <rPh sb="4" eb="6">
      <t>ガッコウ</t>
    </rPh>
    <phoneticPr fontId="19"/>
  </si>
  <si>
    <t>新潟青陵高等学校</t>
    <rPh sb="0" eb="2">
      <t>ニイガタ</t>
    </rPh>
    <rPh sb="2" eb="4">
      <t>セイリョウ</t>
    </rPh>
    <rPh sb="4" eb="6">
      <t>コウトウ</t>
    </rPh>
    <rPh sb="6" eb="8">
      <t>ガッコウ</t>
    </rPh>
    <phoneticPr fontId="19"/>
  </si>
  <si>
    <t>新潟清心女子高等学校</t>
    <rPh sb="0" eb="1">
      <t>シン</t>
    </rPh>
    <rPh sb="1" eb="2">
      <t>カタ</t>
    </rPh>
    <rPh sb="2" eb="3">
      <t>セイ</t>
    </rPh>
    <rPh sb="3" eb="4">
      <t>ココロ</t>
    </rPh>
    <rPh sb="4" eb="5">
      <t>オンナ</t>
    </rPh>
    <rPh sb="5" eb="6">
      <t>コ</t>
    </rPh>
    <rPh sb="6" eb="7">
      <t>タカ</t>
    </rPh>
    <rPh sb="7" eb="8">
      <t>ヒトシ</t>
    </rPh>
    <rPh sb="8" eb="9">
      <t>ガク</t>
    </rPh>
    <rPh sb="9" eb="10">
      <t>コウ</t>
    </rPh>
    <phoneticPr fontId="19"/>
  </si>
  <si>
    <t>敬和学園高等学校</t>
    <rPh sb="0" eb="2">
      <t>ケイワ</t>
    </rPh>
    <rPh sb="2" eb="4">
      <t>ガクエン</t>
    </rPh>
    <rPh sb="4" eb="6">
      <t>コウトウ</t>
    </rPh>
    <rPh sb="6" eb="8">
      <t>ガッコウ</t>
    </rPh>
    <phoneticPr fontId="19"/>
  </si>
  <si>
    <t>新潟第一高等学校</t>
    <rPh sb="0" eb="2">
      <t>ニイガタ</t>
    </rPh>
    <rPh sb="2" eb="4">
      <t>ダイイチ</t>
    </rPh>
    <rPh sb="4" eb="6">
      <t>コウトウ</t>
    </rPh>
    <rPh sb="6" eb="8">
      <t>ガッコウ</t>
    </rPh>
    <phoneticPr fontId="19"/>
  </si>
  <si>
    <t>東京学館新潟高等学校</t>
    <rPh sb="0" eb="1">
      <t>ヒガシ</t>
    </rPh>
    <rPh sb="1" eb="2">
      <t>キョウ</t>
    </rPh>
    <rPh sb="2" eb="3">
      <t>ガク</t>
    </rPh>
    <rPh sb="3" eb="4">
      <t>カン</t>
    </rPh>
    <rPh sb="4" eb="5">
      <t>シン</t>
    </rPh>
    <rPh sb="5" eb="6">
      <t>ガタ</t>
    </rPh>
    <rPh sb="6" eb="7">
      <t>タカ</t>
    </rPh>
    <rPh sb="7" eb="8">
      <t>ヒトシ</t>
    </rPh>
    <rPh sb="8" eb="9">
      <t>ガク</t>
    </rPh>
    <rPh sb="9" eb="10">
      <t>コウ</t>
    </rPh>
    <phoneticPr fontId="19"/>
  </si>
  <si>
    <t>日本文理高等学校</t>
    <rPh sb="0" eb="2">
      <t>ニホン</t>
    </rPh>
    <rPh sb="2" eb="4">
      <t>ブンリ</t>
    </rPh>
    <rPh sb="4" eb="6">
      <t>コウトウ</t>
    </rPh>
    <rPh sb="6" eb="8">
      <t>ガッコウ</t>
    </rPh>
    <phoneticPr fontId="19"/>
  </si>
  <si>
    <r>
      <t>・</t>
    </r>
    <r>
      <rPr>
        <sz val="11"/>
        <rFont val="ＭＳ Ｐゴシック"/>
        <family val="3"/>
        <charset val="128"/>
      </rPr>
      <t>また、参加申込書を印刷した用紙(参加申込用紙(</t>
    </r>
    <r>
      <rPr>
        <sz val="11"/>
        <color indexed="10"/>
        <rFont val="ＭＳ Ｐゴシック"/>
        <family val="3"/>
        <charset val="128"/>
      </rPr>
      <t>要校長印</t>
    </r>
    <r>
      <rPr>
        <sz val="11"/>
        <rFont val="ＭＳ Ｐゴシック"/>
        <family val="3"/>
        <charset val="128"/>
      </rPr>
      <t>))を顧問会議当日に持参し、
　受付に提出してください。</t>
    </r>
    <rPh sb="4" eb="6">
      <t>サンカ</t>
    </rPh>
    <rPh sb="6" eb="9">
      <t>モウシコミショ</t>
    </rPh>
    <rPh sb="10" eb="12">
      <t>インサツ</t>
    </rPh>
    <rPh sb="14" eb="16">
      <t>ヨウシ</t>
    </rPh>
    <rPh sb="17" eb="19">
      <t>サンカ</t>
    </rPh>
    <rPh sb="19" eb="21">
      <t>モウシコミ</t>
    </rPh>
    <rPh sb="21" eb="23">
      <t>ヨウシ</t>
    </rPh>
    <rPh sb="24" eb="25">
      <t>ヨウ</t>
    </rPh>
    <rPh sb="25" eb="27">
      <t>コウチョウ</t>
    </rPh>
    <rPh sb="27" eb="28">
      <t>イン</t>
    </rPh>
    <rPh sb="31" eb="33">
      <t>コモン</t>
    </rPh>
    <rPh sb="33" eb="35">
      <t>カイギ</t>
    </rPh>
    <rPh sb="35" eb="37">
      <t>トウジツ</t>
    </rPh>
    <rPh sb="38" eb="40">
      <t>ジサン</t>
    </rPh>
    <rPh sb="44" eb="46">
      <t>ウケツケ</t>
    </rPh>
    <rPh sb="47" eb="49">
      <t>テイシュツ</t>
    </rPh>
    <phoneticPr fontId="19"/>
  </si>
  <si>
    <t>燕市笈ヶ島１０４－４</t>
    <phoneticPr fontId="19"/>
  </si>
  <si>
    <t>新潟市中央区鐘木１８５－１</t>
    <phoneticPr fontId="19"/>
  </si>
  <si>
    <t>新潟市西区内野西が丘3－24－1</t>
    <rPh sb="7" eb="8">
      <t>ニシ</t>
    </rPh>
    <rPh sb="9" eb="10">
      <t>オカ</t>
    </rPh>
    <phoneticPr fontId="19"/>
  </si>
  <si>
    <t>９５０－２１５７</t>
    <phoneticPr fontId="19"/>
  </si>
  <si>
    <t>新潟市中央区関屋下川原町２丁目６３５</t>
    <rPh sb="11" eb="12">
      <t>マチ</t>
    </rPh>
    <phoneticPr fontId="19"/>
  </si>
  <si>
    <t>男子</t>
  </si>
  <si>
    <t>年度</t>
    <rPh sb="0" eb="2">
      <t>ネンド</t>
    </rPh>
    <phoneticPr fontId="19"/>
  </si>
  <si>
    <t>大会名</t>
    <rPh sb="0" eb="3">
      <t>タイカイメイ</t>
    </rPh>
    <phoneticPr fontId="19"/>
  </si>
  <si>
    <t>大会諸元</t>
  </si>
  <si>
    <t>大会名称</t>
  </si>
  <si>
    <t>協会</t>
  </si>
  <si>
    <t>開催日</t>
  </si>
  <si>
    <t>会場</t>
  </si>
  <si>
    <t>実施種目</t>
  </si>
  <si>
    <t>男子ダブルス</t>
  </si>
  <si>
    <t>複</t>
  </si>
  <si>
    <t>BS</t>
  </si>
  <si>
    <t>男子シングルス</t>
  </si>
  <si>
    <t>単</t>
  </si>
  <si>
    <t>種目</t>
  </si>
  <si>
    <t>名前</t>
  </si>
  <si>
    <t>ふりがな</t>
  </si>
  <si>
    <t>所属</t>
  </si>
  <si>
    <t>グループ</t>
  </si>
  <si>
    <t>付加情報</t>
  </si>
  <si>
    <t>新潟県高等学校体育連盟</t>
    <rPh sb="0" eb="3">
      <t>ニイガタケン</t>
    </rPh>
    <rPh sb="3" eb="5">
      <t>コウトウ</t>
    </rPh>
    <rPh sb="5" eb="7">
      <t>ガッコウ</t>
    </rPh>
    <rPh sb="7" eb="9">
      <t>タイイク</t>
    </rPh>
    <rPh sb="9" eb="11">
      <t>レンメイ</t>
    </rPh>
    <phoneticPr fontId="35"/>
  </si>
  <si>
    <t>会場</t>
    <rPh sb="0" eb="2">
      <t>カイジョウ</t>
    </rPh>
    <phoneticPr fontId="19"/>
  </si>
  <si>
    <t>BD</t>
    <phoneticPr fontId="19"/>
  </si>
  <si>
    <t>GD</t>
    <phoneticPr fontId="19"/>
  </si>
  <si>
    <t>GS</t>
    <phoneticPr fontId="19"/>
  </si>
  <si>
    <t>女子ダブルス</t>
    <rPh sb="0" eb="2">
      <t>ジョシ</t>
    </rPh>
    <phoneticPr fontId="19"/>
  </si>
  <si>
    <t>女子シングルス</t>
    <rPh sb="0" eb="2">
      <t>ジョシ</t>
    </rPh>
    <phoneticPr fontId="19"/>
  </si>
  <si>
    <t>女子</t>
    <rPh sb="0" eb="2">
      <t>ジョシ</t>
    </rPh>
    <phoneticPr fontId="19"/>
  </si>
  <si>
    <t>No</t>
    <phoneticPr fontId="19"/>
  </si>
  <si>
    <t>新潟工業</t>
    <rPh sb="2" eb="4">
      <t>コウギョウ</t>
    </rPh>
    <phoneticPr fontId="19"/>
  </si>
  <si>
    <t>新潟商業</t>
    <rPh sb="2" eb="4">
      <t>ショウギョウ</t>
    </rPh>
    <phoneticPr fontId="19"/>
  </si>
  <si>
    <t>←関数が入っています。</t>
    <rPh sb="1" eb="3">
      <t>カンスウ</t>
    </rPh>
    <rPh sb="4" eb="5">
      <t>ハイ</t>
    </rPh>
    <phoneticPr fontId="19"/>
  </si>
  <si>
    <t>大会開催日（全角大文字で入力）</t>
    <rPh sb="0" eb="2">
      <t>タイカイ</t>
    </rPh>
    <rPh sb="2" eb="5">
      <t>カイサイビ</t>
    </rPh>
    <rPh sb="6" eb="8">
      <t>ゼンカク</t>
    </rPh>
    <rPh sb="8" eb="11">
      <t>オオモジ</t>
    </rPh>
    <rPh sb="12" eb="14">
      <t>ニュウリョク</t>
    </rPh>
    <phoneticPr fontId="19"/>
  </si>
  <si>
    <t>※主管校用シートです。加工しないでください。　主管校の先生は、色のついたセルに必要事項を入力してください。</t>
    <rPh sb="1" eb="3">
      <t>シュカン</t>
    </rPh>
    <rPh sb="3" eb="5">
      <t>コウヨウ</t>
    </rPh>
    <rPh sb="11" eb="13">
      <t>カコウ</t>
    </rPh>
    <rPh sb="23" eb="25">
      <t>シュカン</t>
    </rPh>
    <rPh sb="25" eb="26">
      <t>コウ</t>
    </rPh>
    <rPh sb="27" eb="29">
      <t>センセイ</t>
    </rPh>
    <rPh sb="31" eb="32">
      <t>イロ</t>
    </rPh>
    <rPh sb="39" eb="41">
      <t>ヒツヨウ</t>
    </rPh>
    <rPh sb="41" eb="43">
      <t>ジコウ</t>
    </rPh>
    <rPh sb="44" eb="46">
      <t>ニュウリョク</t>
    </rPh>
    <phoneticPr fontId="19"/>
  </si>
  <si>
    <t>学校名</t>
    <rPh sb="0" eb="3">
      <t>ガッコウメイ</t>
    </rPh>
    <phoneticPr fontId="19"/>
  </si>
  <si>
    <t>〒</t>
    <phoneticPr fontId="19"/>
  </si>
  <si>
    <t>住所</t>
    <rPh sb="0" eb="2">
      <t>ジュウショ</t>
    </rPh>
    <phoneticPr fontId="19"/>
  </si>
  <si>
    <t>TEL</t>
    <phoneticPr fontId="19"/>
  </si>
  <si>
    <t>FAX</t>
    <phoneticPr fontId="19"/>
  </si>
  <si>
    <t>←参加者カウント</t>
    <rPh sb="1" eb="4">
      <t>サンカシャ</t>
    </rPh>
    <phoneticPr fontId="19"/>
  </si>
  <si>
    <t>・参加実人数には、ダブルス、シングルス、学校対抗を兼ねている選手は１と数えてください。
　また、学校対抗で選手を兼ねていないマネージャーは１と数えてください。</t>
    <rPh sb="1" eb="3">
      <t>サンカ</t>
    </rPh>
    <rPh sb="3" eb="4">
      <t>ジツ</t>
    </rPh>
    <rPh sb="4" eb="6">
      <t>ニンズウ</t>
    </rPh>
    <rPh sb="20" eb="22">
      <t>ガッコウ</t>
    </rPh>
    <rPh sb="22" eb="24">
      <t>タイコウ</t>
    </rPh>
    <rPh sb="25" eb="26">
      <t>カ</t>
    </rPh>
    <rPh sb="30" eb="32">
      <t>センシュ</t>
    </rPh>
    <rPh sb="35" eb="36">
      <t>カゾ</t>
    </rPh>
    <rPh sb="48" eb="50">
      <t>ガッコウ</t>
    </rPh>
    <rPh sb="50" eb="52">
      <t>タイコウ</t>
    </rPh>
    <rPh sb="53" eb="55">
      <t>センシュ</t>
    </rPh>
    <rPh sb="56" eb="57">
      <t>カ</t>
    </rPh>
    <rPh sb="71" eb="72">
      <t>カゾ</t>
    </rPh>
    <phoneticPr fontId="19"/>
  </si>
  <si>
    <r>
      <t>・</t>
    </r>
    <r>
      <rPr>
        <sz val="11"/>
        <rFont val="ＭＳ Ｐゴシック"/>
        <family val="3"/>
        <charset val="128"/>
      </rPr>
      <t>添付する際の</t>
    </r>
    <r>
      <rPr>
        <sz val="11"/>
        <color indexed="10"/>
        <rFont val="ＭＳ Ｐゴシック"/>
        <family val="3"/>
        <charset val="128"/>
      </rPr>
      <t>エクセルファイル名は学校名男女別</t>
    </r>
    <r>
      <rPr>
        <sz val="11"/>
        <rFont val="ＭＳ Ｐゴシック"/>
        <family val="3"/>
        <charset val="128"/>
      </rPr>
      <t>でお願いします。また電子メールの
　件名は「秋季新潟地区大会申込」としてください。</t>
    </r>
    <rPh sb="1" eb="3">
      <t>テンプ</t>
    </rPh>
    <rPh sb="5" eb="6">
      <t>サイ</t>
    </rPh>
    <rPh sb="15" eb="16">
      <t>メイ</t>
    </rPh>
    <rPh sb="17" eb="20">
      <t>ガッコウメイ</t>
    </rPh>
    <rPh sb="20" eb="23">
      <t>ダンジョベツ</t>
    </rPh>
    <rPh sb="25" eb="26">
      <t>ネガ</t>
    </rPh>
    <rPh sb="33" eb="35">
      <t>デンシ</t>
    </rPh>
    <rPh sb="41" eb="43">
      <t>ケンメイ</t>
    </rPh>
    <rPh sb="45" eb="47">
      <t>シュウキ</t>
    </rPh>
    <rPh sb="47" eb="49">
      <t>ニイガタ</t>
    </rPh>
    <rPh sb="49" eb="51">
      <t>チク</t>
    </rPh>
    <rPh sb="51" eb="53">
      <t>タイカイ</t>
    </rPh>
    <rPh sb="53" eb="55">
      <t>モウシコミ</t>
    </rPh>
    <phoneticPr fontId="19"/>
  </si>
  <si>
    <t>②</t>
    <phoneticPr fontId="19"/>
  </si>
  <si>
    <t>《学校対抗》</t>
    <rPh sb="1" eb="3">
      <t>ガッコウ</t>
    </rPh>
    <rPh sb="3" eb="5">
      <t>タイコウ</t>
    </rPh>
    <phoneticPr fontId="19"/>
  </si>
  <si>
    <t>　　※マネージャーの学年等は「一般」か、「生徒」の場合は学年を記入してください。コーチは「一般」に限ります。</t>
    <rPh sb="49" eb="50">
      <t>カギ</t>
    </rPh>
    <phoneticPr fontId="19"/>
  </si>
  <si>
    <t>エントリー名</t>
    <rPh sb="5" eb="6">
      <t>メイ</t>
    </rPh>
    <phoneticPr fontId="19"/>
  </si>
  <si>
    <t>学年
等</t>
    <rPh sb="0" eb="2">
      <t>ガクネン</t>
    </rPh>
    <rPh sb="3" eb="4">
      <t>トウ</t>
    </rPh>
    <phoneticPr fontId="19"/>
  </si>
  <si>
    <t>監　督</t>
    <rPh sb="0" eb="1">
      <t>カン</t>
    </rPh>
    <rPh sb="2" eb="3">
      <t>ヨシ</t>
    </rPh>
    <phoneticPr fontId="19"/>
  </si>
  <si>
    <t>選手名(名)</t>
  </si>
  <si>
    <t>コーチ</t>
    <phoneticPr fontId="19"/>
  </si>
  <si>
    <t>ふりがな(せい)</t>
  </si>
  <si>
    <t>マネージャー</t>
    <phoneticPr fontId="19"/>
  </si>
  <si>
    <t>選手名(名),ふりがな(せい)</t>
  </si>
  <si>
    <t>選手１</t>
    <rPh sb="0" eb="2">
      <t>センシュ</t>
    </rPh>
    <phoneticPr fontId="19"/>
  </si>
  <si>
    <t>ふりがな(めい)</t>
  </si>
  <si>
    <t>選手２</t>
    <rPh sb="0" eb="2">
      <t>センシュ</t>
    </rPh>
    <phoneticPr fontId="19"/>
  </si>
  <si>
    <t>選手名(名),ふりがな(めい)</t>
  </si>
  <si>
    <t>選手３</t>
    <rPh sb="0" eb="2">
      <t>センシュ</t>
    </rPh>
    <phoneticPr fontId="19"/>
  </si>
  <si>
    <t>ふりがな(せい,めい)</t>
  </si>
  <si>
    <t>選手４</t>
    <rPh sb="0" eb="2">
      <t>センシュ</t>
    </rPh>
    <phoneticPr fontId="19"/>
  </si>
  <si>
    <t>選手名(名),ふりがな(せい,めい)</t>
  </si>
  <si>
    <t>選手５</t>
    <rPh sb="0" eb="2">
      <t>センシュ</t>
    </rPh>
    <phoneticPr fontId="19"/>
  </si>
  <si>
    <t>学年</t>
  </si>
  <si>
    <t>選手６</t>
    <rPh sb="0" eb="2">
      <t>センシュ</t>
    </rPh>
    <phoneticPr fontId="19"/>
  </si>
  <si>
    <t>選手名(名),学年</t>
  </si>
  <si>
    <t>選手７</t>
    <rPh sb="0" eb="2">
      <t>センシュ</t>
    </rPh>
    <phoneticPr fontId="19"/>
  </si>
  <si>
    <t>ふりがな(せい),学年</t>
  </si>
  <si>
    <t>選手名(名),ふりがな(せい),学年</t>
  </si>
  <si>
    <t>大会開催日（アサミデータ用）</t>
    <rPh sb="0" eb="2">
      <t>タイカイ</t>
    </rPh>
    <rPh sb="2" eb="5">
      <t>カイサイビ</t>
    </rPh>
    <rPh sb="12" eb="13">
      <t>ヨウ</t>
    </rPh>
    <phoneticPr fontId="19"/>
  </si>
  <si>
    <r>
      <t>半角で　例　「2</t>
    </r>
    <r>
      <rPr>
        <sz val="11"/>
        <rFont val="ＭＳ Ｐゴシック"/>
        <family val="3"/>
        <charset val="128"/>
      </rPr>
      <t>021.5.2」</t>
    </r>
    <rPh sb="0" eb="2">
      <t>ハンカク</t>
    </rPh>
    <rPh sb="4" eb="5">
      <t>レイ</t>
    </rPh>
    <phoneticPr fontId="19"/>
  </si>
  <si>
    <t>新潟県高等学校秋季地区体育大会</t>
    <rPh sb="0" eb="3">
      <t>ニイガタケン</t>
    </rPh>
    <rPh sb="3" eb="5">
      <t>コウトウ</t>
    </rPh>
    <rPh sb="5" eb="7">
      <t>ガッコウ</t>
    </rPh>
    <rPh sb="7" eb="9">
      <t>シュウキ</t>
    </rPh>
    <rPh sb="9" eb="11">
      <t>チク</t>
    </rPh>
    <rPh sb="11" eb="13">
      <t>タイイク</t>
    </rPh>
    <rPh sb="13" eb="15">
      <t>タイカイ</t>
    </rPh>
    <phoneticPr fontId="19"/>
  </si>
  <si>
    <t>↓引率される日付欄に○を記入してください。</t>
    <rPh sb="1" eb="3">
      <t>インソツ</t>
    </rPh>
    <rPh sb="6" eb="8">
      <t>ヒヅケ</t>
    </rPh>
    <rPh sb="8" eb="9">
      <t>ラン</t>
    </rPh>
    <phoneticPr fontId="19"/>
  </si>
  <si>
    <t>　※校内ランク順に、学年もすべて記入してください。</t>
    <rPh sb="2" eb="4">
      <t>コウナイ</t>
    </rPh>
    <rPh sb="7" eb="8">
      <t>ジュン</t>
    </rPh>
    <rPh sb="10" eb="12">
      <t>ガクネン</t>
    </rPh>
    <rPh sb="16" eb="18">
      <t>キニュウ</t>
    </rPh>
    <phoneticPr fontId="19"/>
  </si>
  <si>
    <t>↑必ず記入</t>
    <rPh sb="1" eb="2">
      <t>カナラ</t>
    </rPh>
    <rPh sb="3" eb="5">
      <t>キニュウ</t>
    </rPh>
    <phoneticPr fontId="19"/>
  </si>
  <si>
    <t>人　　※ダブルス、シングルス、学校対抗兼ねて参加は１と数える。</t>
    <rPh sb="0" eb="1">
      <t>ニン</t>
    </rPh>
    <phoneticPr fontId="19"/>
  </si>
  <si>
    <t>　　　　　個人戦に出場しない学校対抗戦のマネージャーも１と数える。</t>
    <rPh sb="5" eb="8">
      <t>コジンセン</t>
    </rPh>
    <rPh sb="9" eb="11">
      <t>シュツジョウ</t>
    </rPh>
    <rPh sb="14" eb="16">
      <t>ガッコウ</t>
    </rPh>
    <rPh sb="16" eb="19">
      <t>タイコウセン</t>
    </rPh>
    <phoneticPr fontId="19"/>
  </si>
  <si>
    <t>①</t>
    <phoneticPr fontId="19"/>
  </si>
  <si>
    <t>←参加者カウント</t>
  </si>
  <si>
    <t>団体</t>
    <rPh sb="0" eb="2">
      <t>ダンタイ</t>
    </rPh>
    <phoneticPr fontId="19"/>
  </si>
  <si>
    <t>個人</t>
    <rPh sb="0" eb="2">
      <t>コジン</t>
    </rPh>
    <phoneticPr fontId="19"/>
  </si>
  <si>
    <t>選手名簿</t>
    <rPh sb="0" eb="2">
      <t>センシュ</t>
    </rPh>
    <rPh sb="2" eb="4">
      <t>メイボ</t>
    </rPh>
    <phoneticPr fontId="19"/>
  </si>
  <si>
    <t>●学校対抗戦のみ</t>
    <rPh sb="1" eb="6">
      <t>ガッコウタイコウセン</t>
    </rPh>
    <phoneticPr fontId="19"/>
  </si>
  <si>
    <t>▲個人戦のみ</t>
    <rPh sb="1" eb="4">
      <t>コジンセン</t>
    </rPh>
    <phoneticPr fontId="19"/>
  </si>
  <si>
    <t>出場学校名</t>
    <rPh sb="0" eb="2">
      <t>シュツジョウ</t>
    </rPh>
    <rPh sb="2" eb="5">
      <t>ガッコウメイ</t>
    </rPh>
    <phoneticPr fontId="19"/>
  </si>
  <si>
    <t>監督</t>
    <rPh sb="0" eb="2">
      <t>カントク</t>
    </rPh>
    <phoneticPr fontId="19"/>
  </si>
  <si>
    <t>選手名（学年）</t>
    <rPh sb="0" eb="3">
      <t>センシュメイ</t>
    </rPh>
    <rPh sb="4" eb="6">
      <t>ガクネン</t>
    </rPh>
    <phoneticPr fontId="19"/>
  </si>
  <si>
    <t>　</t>
  </si>
  <si>
    <t>№</t>
    <phoneticPr fontId="19"/>
  </si>
  <si>
    <t xml:space="preserve"> 学　 校 　名</t>
    <phoneticPr fontId="19"/>
  </si>
  <si>
    <t>懇親会</t>
    <rPh sb="0" eb="2">
      <t>コンシン</t>
    </rPh>
    <rPh sb="2" eb="3">
      <t>カイ</t>
    </rPh>
    <phoneticPr fontId="19"/>
  </si>
  <si>
    <t>備考</t>
    <rPh sb="0" eb="2">
      <t>ビコウ</t>
    </rPh>
    <phoneticPr fontId="19"/>
  </si>
  <si>
    <t>学校対抗戦</t>
    <rPh sb="0" eb="2">
      <t>ガッコウ</t>
    </rPh>
    <rPh sb="2" eb="5">
      <t>タイコウセン</t>
    </rPh>
    <phoneticPr fontId="19"/>
  </si>
  <si>
    <t>個人戦ダブルス</t>
    <rPh sb="0" eb="3">
      <t>コジンセン</t>
    </rPh>
    <phoneticPr fontId="19"/>
  </si>
  <si>
    <t>個人戦シングルス</t>
    <rPh sb="0" eb="3">
      <t>コジンセン</t>
    </rPh>
    <phoneticPr fontId="19"/>
  </si>
  <si>
    <t>選んでください</t>
  </si>
  <si>
    <t>マネージャー</t>
  </si>
  <si>
    <t>大会名称</t>
    <rPh sb="0" eb="2">
      <t>タイカイ</t>
    </rPh>
    <rPh sb="2" eb="4">
      <t>メイショウ</t>
    </rPh>
    <phoneticPr fontId="2"/>
  </si>
  <si>
    <t>協会</t>
    <rPh sb="0" eb="2">
      <t>キョウカイ</t>
    </rPh>
    <phoneticPr fontId="2"/>
  </si>
  <si>
    <t>新潟県高体連</t>
    <rPh sb="0" eb="6">
      <t>ニイガタケンコウタイレン</t>
    </rPh>
    <phoneticPr fontId="2"/>
  </si>
  <si>
    <t>開催日</t>
    <rPh sb="0" eb="3">
      <t>カイサイビ</t>
    </rPh>
    <phoneticPr fontId="2"/>
  </si>
  <si>
    <t>会場</t>
    <rPh sb="0" eb="2">
      <t>カイジョウ</t>
    </rPh>
    <phoneticPr fontId="2"/>
  </si>
  <si>
    <t>実施種目</t>
    <rPh sb="0" eb="2">
      <t>ジッシ</t>
    </rPh>
    <rPh sb="2" eb="4">
      <t>シュモク</t>
    </rPh>
    <phoneticPr fontId="2"/>
  </si>
  <si>
    <t>BT</t>
  </si>
  <si>
    <t>男子団体</t>
    <rPh sb="0" eb="2">
      <t>ダンシ</t>
    </rPh>
    <rPh sb="2" eb="4">
      <t>ダンタイ</t>
    </rPh>
    <phoneticPr fontId="2"/>
  </si>
  <si>
    <t>男子</t>
    <rPh sb="0" eb="2">
      <t>ダンシ</t>
    </rPh>
    <phoneticPr fontId="2"/>
  </si>
  <si>
    <t>団体</t>
    <rPh sb="0" eb="2">
      <t>ダンタイ</t>
    </rPh>
    <phoneticPr fontId="2"/>
  </si>
  <si>
    <t>GT</t>
  </si>
  <si>
    <t>女子団体</t>
    <rPh sb="0" eb="2">
      <t>ジョシ</t>
    </rPh>
    <rPh sb="2" eb="4">
      <t>ダンタイ</t>
    </rPh>
    <phoneticPr fontId="2"/>
  </si>
  <si>
    <t>女子</t>
    <rPh sb="0" eb="2">
      <t>ジョシ</t>
    </rPh>
    <phoneticPr fontId="2"/>
  </si>
  <si>
    <t>構成種目</t>
    <rPh sb="0" eb="2">
      <t>コウセイ</t>
    </rPh>
    <rPh sb="2" eb="4">
      <t>シュモク</t>
    </rPh>
    <phoneticPr fontId="2"/>
  </si>
  <si>
    <t>D1</t>
  </si>
  <si>
    <t>ダブルス１</t>
  </si>
  <si>
    <t>複</t>
    <rPh sb="0" eb="1">
      <t>フク</t>
    </rPh>
    <phoneticPr fontId="2"/>
  </si>
  <si>
    <t>21</t>
  </si>
  <si>
    <t>D2</t>
  </si>
  <si>
    <t>ダブルス２</t>
  </si>
  <si>
    <t>S1</t>
  </si>
  <si>
    <t>シングルス１</t>
  </si>
  <si>
    <t>単</t>
    <rPh sb="0" eb="1">
      <t>タン</t>
    </rPh>
    <phoneticPr fontId="2"/>
  </si>
  <si>
    <t>S2</t>
  </si>
  <si>
    <t>シングルス２</t>
  </si>
  <si>
    <t>S3</t>
  </si>
  <si>
    <t>シングルス３</t>
  </si>
  <si>
    <t>参加者区分</t>
    <rPh sb="0" eb="3">
      <t>サンカシャ</t>
    </rPh>
    <rPh sb="3" eb="5">
      <t>クブン</t>
    </rPh>
    <phoneticPr fontId="2"/>
  </si>
  <si>
    <t>監督</t>
    <rPh sb="0" eb="2">
      <t>カントク</t>
    </rPh>
    <phoneticPr fontId="2"/>
  </si>
  <si>
    <t>コーチ</t>
  </si>
  <si>
    <t>選手</t>
    <rPh sb="0" eb="2">
      <t>センシュ</t>
    </rPh>
    <phoneticPr fontId="2"/>
  </si>
  <si>
    <t>種目</t>
    <rPh sb="0" eb="2">
      <t>シュモク</t>
    </rPh>
    <phoneticPr fontId="2"/>
  </si>
  <si>
    <t>名前</t>
    <rPh sb="0" eb="2">
      <t>ナマエ</t>
    </rPh>
    <phoneticPr fontId="2"/>
  </si>
  <si>
    <t>付加情報</t>
    <rPh sb="0" eb="2">
      <t>フカ</t>
    </rPh>
    <rPh sb="2" eb="4">
      <t>ジョウホウ</t>
    </rPh>
    <phoneticPr fontId="2"/>
  </si>
  <si>
    <t>ふりがな（全角ひらがな）</t>
    <rPh sb="5" eb="7">
      <t>ゼンカク</t>
    </rPh>
    <phoneticPr fontId="19"/>
  </si>
  <si>
    <t>せい</t>
  </si>
  <si>
    <t>せい</t>
    <phoneticPr fontId="19"/>
  </si>
  <si>
    <t>めい</t>
  </si>
  <si>
    <t>めい</t>
    <phoneticPr fontId="19"/>
  </si>
  <si>
    <t xml:space="preserve"> </t>
    <phoneticPr fontId="19"/>
  </si>
  <si>
    <t>令和６年度</t>
    <phoneticPr fontId="19"/>
  </si>
  <si>
    <t>新潟市体育館・亀田総合体育館</t>
    <rPh sb="0" eb="3">
      <t>ニイガタシ</t>
    </rPh>
    <rPh sb="3" eb="6">
      <t>タイイクカン</t>
    </rPh>
    <rPh sb="7" eb="14">
      <t>カメダソウゴウタイイクカン</t>
    </rPh>
    <phoneticPr fontId="19"/>
  </si>
  <si>
    <t>2024.11.1</t>
    <phoneticPr fontId="19"/>
  </si>
  <si>
    <t>栗林</t>
    <rPh sb="0" eb="2">
      <t>クリバヤシ</t>
    </rPh>
    <phoneticPr fontId="19"/>
  </si>
  <si>
    <t>篤</t>
    <rPh sb="0" eb="1">
      <t>アツシ</t>
    </rPh>
    <phoneticPr fontId="19"/>
  </si>
  <si>
    <t>↓判別のため半角空白が入っています。</t>
    <rPh sb="1" eb="3">
      <t>ハンベツ</t>
    </rPh>
    <rPh sb="6" eb="8">
      <t>ハンカク</t>
    </rPh>
    <rPh sb="8" eb="10">
      <t>クウハク</t>
    </rPh>
    <rPh sb="11" eb="12">
      <t>ハイ</t>
    </rPh>
    <phoneticPr fontId="19"/>
  </si>
  <si>
    <t>火</t>
    <rPh sb="0" eb="1">
      <t>カ</t>
    </rPh>
    <phoneticPr fontId="19"/>
  </si>
  <si>
    <t>a-kuribayashi@niigata-meikun.ed.jp</t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</si>
</sst>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44" x14ac:knownFonts="1">
    <font>
      <sz val="11"/>
      <name val="ＭＳ Ｐゴシック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6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.5"/>
      <name val="ＭＳ 明朝"/>
      <family val="1"/>
      <charset val="128"/>
    </font>
    <font>
      <sz val="16"/>
      <color indexed="10"/>
      <name val="ＤＨＰ特太ゴシック体"/>
      <family val="3"/>
      <charset val="128"/>
    </font>
    <font>
      <sz val="16"/>
      <color indexed="10"/>
      <name val="ＤＦ特太ゴシック体"/>
      <family val="3"/>
      <charset val="128"/>
    </font>
    <font>
      <sz val="11"/>
      <name val="ＭＳ 明朝"/>
      <family val="1"/>
      <charset val="128"/>
    </font>
    <font>
      <sz val="16"/>
      <name val="HGS創英角ﾎﾟｯﾌﾟ体"/>
      <family val="3"/>
      <charset val="128"/>
    </font>
    <font>
      <sz val="16"/>
      <name val="ＤＦ特太ゴシック体"/>
      <family val="3"/>
      <charset val="128"/>
    </font>
    <font>
      <sz val="16"/>
      <name val="ＤＨＰ特太ゴシック体"/>
      <family val="3"/>
      <charset val="128"/>
    </font>
    <font>
      <u/>
      <sz val="11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ゴシック"/>
      <family val="3"/>
      <charset val="128"/>
    </font>
    <font>
      <sz val="11"/>
      <name val="ＭＳ Ｐゴシック"/>
      <family val="3"/>
      <charset val="128"/>
      <scheme val="major"/>
    </font>
    <font>
      <sz val="20"/>
      <name val="ＭＳ Ｐゴシック"/>
      <family val="3"/>
      <charset val="128"/>
    </font>
    <font>
      <u val="double"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ＭＳ 明朝"/>
      <family val="1"/>
      <charset val="128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9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8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top"/>
      <protection locked="0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284">
    <xf numFmtId="0" fontId="0" fillId="0" borderId="0" xfId="0">
      <alignment vertical="center"/>
    </xf>
    <xf numFmtId="0" fontId="0" fillId="0" borderId="0" xfId="0" applyFont="1">
      <alignment vertical="center"/>
    </xf>
    <xf numFmtId="0" fontId="6" fillId="0" borderId="0" xfId="34" applyFont="1" applyAlignment="1">
      <alignment horizontal="center" vertical="center" shrinkToFit="1"/>
    </xf>
    <xf numFmtId="0" fontId="0" fillId="0" borderId="0" xfId="0" applyFont="1" applyAlignment="1">
      <alignment horizontal="center" vertical="center"/>
    </xf>
    <xf numFmtId="0" fontId="6" fillId="0" borderId="0" xfId="34" applyFont="1" applyAlignment="1">
      <alignment horizontal="left" vertical="center" shrinkToFit="1"/>
    </xf>
    <xf numFmtId="0" fontId="20" fillId="0" borderId="0" xfId="0" applyFont="1">
      <alignment vertical="center"/>
    </xf>
    <xf numFmtId="0" fontId="0" fillId="0" borderId="0" xfId="0" applyAlignment="1">
      <alignment vertical="center" wrapText="1"/>
    </xf>
    <xf numFmtId="0" fontId="21" fillId="0" borderId="0" xfId="0" applyFont="1">
      <alignment vertical="center"/>
    </xf>
    <xf numFmtId="0" fontId="17" fillId="0" borderId="0" xfId="0" applyFont="1" applyAlignment="1">
      <alignment vertical="center" wrapText="1"/>
    </xf>
    <xf numFmtId="0" fontId="22" fillId="0" borderId="0" xfId="0" applyFont="1">
      <alignment vertical="center"/>
    </xf>
    <xf numFmtId="0" fontId="0" fillId="0" borderId="0" xfId="0" applyProtection="1">
      <alignment vertical="center"/>
      <protection hidden="1"/>
    </xf>
    <xf numFmtId="0" fontId="23" fillId="0" borderId="0" xfId="0" applyFont="1" applyAlignment="1" applyProtection="1">
      <alignment horizontal="center" vertical="center"/>
      <protection hidden="1"/>
    </xf>
    <xf numFmtId="0" fontId="27" fillId="0" borderId="0" xfId="0" applyFont="1" applyProtection="1">
      <alignment vertical="center"/>
      <protection hidden="1"/>
    </xf>
    <xf numFmtId="0" fontId="29" fillId="0" borderId="0" xfId="0" applyFont="1" applyFill="1" applyProtection="1">
      <alignment vertical="center"/>
      <protection hidden="1"/>
    </xf>
    <xf numFmtId="0" fontId="6" fillId="0" borderId="0" xfId="45">
      <alignment vertical="center"/>
    </xf>
    <xf numFmtId="0" fontId="6" fillId="0" borderId="0" xfId="45" applyBorder="1">
      <alignment vertical="center"/>
    </xf>
    <xf numFmtId="0" fontId="6" fillId="0" borderId="0" xfId="0" applyFont="1">
      <alignment vertical="center"/>
    </xf>
    <xf numFmtId="0" fontId="30" fillId="25" borderId="55" xfId="0" applyFont="1" applyFill="1" applyBorder="1" applyAlignment="1" applyProtection="1">
      <alignment horizontal="left" vertical="center"/>
      <protection locked="0" hidden="1"/>
    </xf>
    <xf numFmtId="0" fontId="0" fillId="0" borderId="0" xfId="0" applyAlignment="1" applyProtection="1">
      <alignment horizontal="left" vertical="center"/>
      <protection hidden="1"/>
    </xf>
    <xf numFmtId="0" fontId="30" fillId="25" borderId="32" xfId="0" applyFont="1" applyFill="1" applyBorder="1" applyAlignment="1" applyProtection="1">
      <alignment horizontal="left" vertical="center"/>
      <protection locked="0" hidden="1"/>
    </xf>
    <xf numFmtId="0" fontId="35" fillId="0" borderId="0" xfId="33" applyNumberFormat="1" applyFont="1" applyAlignment="1">
      <alignment vertical="center"/>
    </xf>
    <xf numFmtId="0" fontId="35" fillId="0" borderId="0" xfId="0" applyFont="1" applyFill="1" applyAlignment="1" applyProtection="1">
      <alignment horizontal="left" vertical="center" shrinkToFit="1"/>
      <protection hidden="1"/>
    </xf>
    <xf numFmtId="0" fontId="35" fillId="0" borderId="0" xfId="0" applyFont="1" applyFill="1" applyAlignment="1">
      <alignment horizontal="left" vertical="center" shrinkToFit="1"/>
    </xf>
    <xf numFmtId="0" fontId="35" fillId="0" borderId="0" xfId="0" applyNumberFormat="1" applyFont="1">
      <alignment vertical="center"/>
    </xf>
    <xf numFmtId="0" fontId="34" fillId="0" borderId="0" xfId="0" applyFont="1" applyAlignment="1" applyProtection="1">
      <alignment horizontal="left" vertical="center"/>
      <protection hidden="1"/>
    </xf>
    <xf numFmtId="0" fontId="34" fillId="0" borderId="0" xfId="0" applyFont="1">
      <alignment vertical="center"/>
    </xf>
    <xf numFmtId="0" fontId="34" fillId="0" borderId="0" xfId="0" applyFont="1" applyAlignment="1" applyProtection="1">
      <alignment horizontal="center" vertical="center"/>
      <protection hidden="1"/>
    </xf>
    <xf numFmtId="0" fontId="34" fillId="0" borderId="0" xfId="0" applyNumberFormat="1" applyFont="1" applyAlignment="1" applyProtection="1">
      <alignment horizontal="center" vertical="center"/>
      <protection hidden="1"/>
    </xf>
    <xf numFmtId="0" fontId="34" fillId="0" borderId="0" xfId="0" applyNumberFormat="1" applyFont="1">
      <alignment vertical="center"/>
    </xf>
    <xf numFmtId="56" fontId="30" fillId="25" borderId="55" xfId="0" applyNumberFormat="1" applyFont="1" applyFill="1" applyBorder="1" applyAlignment="1" applyProtection="1">
      <alignment horizontal="center" vertical="center"/>
      <protection locked="0" hidden="1"/>
    </xf>
    <xf numFmtId="0" fontId="31" fillId="25" borderId="68" xfId="0" applyFont="1" applyFill="1" applyBorder="1" applyAlignment="1" applyProtection="1">
      <alignment horizontal="center" vertical="center"/>
      <protection locked="0" hidden="1"/>
    </xf>
    <xf numFmtId="0" fontId="31" fillId="25" borderId="70" xfId="0" applyFont="1" applyFill="1" applyBorder="1" applyAlignment="1" applyProtection="1">
      <alignment horizontal="center" vertical="center"/>
      <protection locked="0" hidden="1"/>
    </xf>
    <xf numFmtId="0" fontId="31" fillId="25" borderId="72" xfId="0" applyFont="1" applyFill="1" applyBorder="1" applyAlignment="1" applyProtection="1">
      <alignment horizontal="center" vertical="center"/>
      <protection locked="0" hidden="1"/>
    </xf>
    <xf numFmtId="0" fontId="0" fillId="26" borderId="67" xfId="0" applyFill="1" applyBorder="1" applyAlignment="1" applyProtection="1">
      <alignment horizontal="center" vertical="center"/>
      <protection hidden="1"/>
    </xf>
    <xf numFmtId="0" fontId="0" fillId="26" borderId="69" xfId="0" applyFill="1" applyBorder="1" applyAlignment="1" applyProtection="1">
      <alignment horizontal="center" vertical="center"/>
      <protection hidden="1"/>
    </xf>
    <xf numFmtId="0" fontId="0" fillId="26" borderId="71" xfId="0" applyFill="1" applyBorder="1" applyAlignment="1" applyProtection="1">
      <alignment horizontal="center" vertical="center"/>
      <protection hidden="1"/>
    </xf>
    <xf numFmtId="0" fontId="0" fillId="0" borderId="0" xfId="0" applyFill="1" applyProtection="1">
      <alignment vertical="center"/>
      <protection hidden="1"/>
    </xf>
    <xf numFmtId="0" fontId="32" fillId="25" borderId="32" xfId="44" applyFill="1" applyBorder="1" applyAlignment="1" applyProtection="1">
      <alignment vertical="center"/>
      <protection locked="0" hidden="1"/>
    </xf>
    <xf numFmtId="0" fontId="31" fillId="25" borderId="55" xfId="0" applyFont="1" applyFill="1" applyBorder="1" applyAlignment="1" applyProtection="1">
      <alignment horizontal="center" vertical="center"/>
      <protection locked="0" hidden="1"/>
    </xf>
    <xf numFmtId="0" fontId="29" fillId="28" borderId="0" xfId="0" applyFont="1" applyFill="1" applyProtection="1">
      <alignment vertical="center"/>
      <protection hidden="1"/>
    </xf>
    <xf numFmtId="0" fontId="0" fillId="28" borderId="0" xfId="0" applyFill="1" applyProtection="1">
      <alignment vertical="center"/>
      <protection hidden="1"/>
    </xf>
    <xf numFmtId="0" fontId="32" fillId="25" borderId="53" xfId="44" applyFill="1" applyBorder="1" applyAlignment="1" applyProtection="1">
      <alignment vertical="center"/>
      <protection locked="0" hidden="1"/>
    </xf>
    <xf numFmtId="0" fontId="6" fillId="0" borderId="0" xfId="0" applyFont="1" applyProtection="1">
      <alignment vertical="center"/>
      <protection hidden="1"/>
    </xf>
    <xf numFmtId="0" fontId="6" fillId="0" borderId="0" xfId="47" applyProtection="1">
      <alignment vertical="center"/>
      <protection hidden="1"/>
    </xf>
    <xf numFmtId="0" fontId="20" fillId="0" borderId="41" xfId="47" applyFont="1" applyFill="1" applyBorder="1" applyAlignment="1" applyProtection="1">
      <alignment horizontal="center" vertical="center"/>
      <protection hidden="1"/>
    </xf>
    <xf numFmtId="0" fontId="23" fillId="0" borderId="0" xfId="47" applyFont="1" applyAlignment="1" applyProtection="1">
      <alignment horizontal="center" vertical="center"/>
      <protection hidden="1"/>
    </xf>
    <xf numFmtId="0" fontId="6" fillId="0" borderId="19" xfId="47" applyBorder="1" applyAlignment="1" applyProtection="1">
      <alignment horizontal="center" vertical="center"/>
      <protection hidden="1"/>
    </xf>
    <xf numFmtId="0" fontId="20" fillId="0" borderId="42" xfId="47" applyFont="1" applyFill="1" applyBorder="1" applyAlignment="1" applyProtection="1">
      <alignment horizontal="right" vertical="center"/>
      <protection hidden="1"/>
    </xf>
    <xf numFmtId="0" fontId="20" fillId="0" borderId="42" xfId="47" applyFont="1" applyBorder="1" applyAlignment="1" applyProtection="1">
      <alignment vertical="center"/>
      <protection hidden="1"/>
    </xf>
    <xf numFmtId="0" fontId="20" fillId="0" borderId="60" xfId="47" applyFont="1" applyBorder="1" applyProtection="1">
      <alignment vertical="center"/>
      <protection hidden="1"/>
    </xf>
    <xf numFmtId="0" fontId="6" fillId="0" borderId="32" xfId="47" applyBorder="1" applyAlignment="1" applyProtection="1">
      <alignment horizontal="center" vertical="center"/>
      <protection hidden="1"/>
    </xf>
    <xf numFmtId="0" fontId="20" fillId="0" borderId="32" xfId="47" applyFont="1" applyBorder="1" applyAlignment="1" applyProtection="1">
      <alignment vertical="center"/>
      <protection hidden="1"/>
    </xf>
    <xf numFmtId="0" fontId="20" fillId="0" borderId="47" xfId="47" applyFont="1" applyBorder="1" applyAlignment="1" applyProtection="1">
      <alignment vertical="center"/>
      <protection hidden="1"/>
    </xf>
    <xf numFmtId="0" fontId="6" fillId="0" borderId="47" xfId="47" applyBorder="1" applyAlignment="1" applyProtection="1">
      <alignment vertical="center"/>
      <protection hidden="1"/>
    </xf>
    <xf numFmtId="0" fontId="6" fillId="0" borderId="61" xfId="47" applyBorder="1" applyAlignment="1" applyProtection="1">
      <alignment vertical="center"/>
      <protection hidden="1"/>
    </xf>
    <xf numFmtId="0" fontId="20" fillId="0" borderId="61" xfId="47" applyFont="1" applyBorder="1" applyAlignment="1" applyProtection="1">
      <alignment vertical="center"/>
      <protection hidden="1"/>
    </xf>
    <xf numFmtId="0" fontId="6" fillId="0" borderId="10" xfId="47" applyBorder="1" applyAlignment="1" applyProtection="1">
      <alignment horizontal="center" vertical="center"/>
      <protection hidden="1"/>
    </xf>
    <xf numFmtId="0" fontId="20" fillId="0" borderId="10" xfId="47" applyFont="1" applyBorder="1" applyAlignment="1" applyProtection="1">
      <alignment vertical="center"/>
      <protection hidden="1"/>
    </xf>
    <xf numFmtId="0" fontId="6" fillId="0" borderId="13" xfId="47" applyBorder="1" applyAlignment="1" applyProtection="1">
      <alignment vertical="center"/>
      <protection hidden="1"/>
    </xf>
    <xf numFmtId="0" fontId="6" fillId="0" borderId="48" xfId="47" applyBorder="1" applyAlignment="1" applyProtection="1">
      <alignment vertical="center"/>
      <protection hidden="1"/>
    </xf>
    <xf numFmtId="0" fontId="6" fillId="0" borderId="62" xfId="47" applyBorder="1" applyAlignment="1" applyProtection="1">
      <alignment vertical="center"/>
      <protection hidden="1"/>
    </xf>
    <xf numFmtId="0" fontId="6" fillId="0" borderId="73" xfId="47" applyBorder="1" applyAlignment="1" applyProtection="1">
      <alignment horizontal="center" vertical="center"/>
      <protection hidden="1"/>
    </xf>
    <xf numFmtId="0" fontId="20" fillId="0" borderId="33" xfId="47" applyFont="1" applyFill="1" applyBorder="1" applyAlignment="1" applyProtection="1">
      <alignment horizontal="center" vertical="center"/>
      <protection hidden="1"/>
    </xf>
    <xf numFmtId="0" fontId="20" fillId="0" borderId="48" xfId="47" applyFont="1" applyFill="1" applyBorder="1" applyAlignment="1" applyProtection="1">
      <alignment horizontal="center" vertical="center"/>
      <protection hidden="1"/>
    </xf>
    <xf numFmtId="0" fontId="6" fillId="0" borderId="0" xfId="47" applyBorder="1" applyAlignment="1" applyProtection="1">
      <alignment vertical="center"/>
      <protection hidden="1"/>
    </xf>
    <xf numFmtId="0" fontId="6" fillId="0" borderId="0" xfId="47" applyAlignment="1" applyProtection="1">
      <alignment horizontal="center" vertical="center"/>
      <protection hidden="1"/>
    </xf>
    <xf numFmtId="0" fontId="6" fillId="0" borderId="0" xfId="47" applyFill="1" applyBorder="1" applyAlignment="1" applyProtection="1">
      <alignment horizontal="center" vertical="center" wrapText="1"/>
      <protection hidden="1"/>
    </xf>
    <xf numFmtId="0" fontId="20" fillId="0" borderId="0" xfId="47" applyFont="1" applyFill="1" applyBorder="1" applyAlignment="1" applyProtection="1">
      <alignment horizontal="center" vertical="center"/>
      <protection hidden="1"/>
    </xf>
    <xf numFmtId="0" fontId="39" fillId="0" borderId="0" xfId="47" applyFont="1" applyFill="1" applyBorder="1" applyAlignment="1" applyProtection="1">
      <alignment vertical="center"/>
      <protection hidden="1"/>
    </xf>
    <xf numFmtId="0" fontId="27" fillId="0" borderId="0" xfId="47" applyFont="1" applyProtection="1">
      <alignment vertical="center"/>
      <protection hidden="1"/>
    </xf>
    <xf numFmtId="0" fontId="24" fillId="0" borderId="0" xfId="47" applyFont="1" applyBorder="1" applyProtection="1">
      <alignment vertical="center"/>
      <protection hidden="1"/>
    </xf>
    <xf numFmtId="0" fontId="6" fillId="0" borderId="18" xfId="47" applyBorder="1" applyAlignment="1" applyProtection="1">
      <alignment horizontal="center" vertical="center"/>
      <protection hidden="1"/>
    </xf>
    <xf numFmtId="0" fontId="6" fillId="0" borderId="46" xfId="47" applyFont="1" applyBorder="1" applyAlignment="1" applyProtection="1">
      <alignment horizontal="center" vertical="center"/>
      <protection hidden="1"/>
    </xf>
    <xf numFmtId="0" fontId="6" fillId="0" borderId="51" xfId="47" applyFont="1" applyBorder="1" applyAlignment="1" applyProtection="1">
      <alignment horizontal="center" vertical="center"/>
      <protection hidden="1"/>
    </xf>
    <xf numFmtId="0" fontId="20" fillId="0" borderId="54" xfId="47" applyFont="1" applyBorder="1" applyAlignment="1" applyProtection="1">
      <alignment horizontal="center" vertical="center" shrinkToFit="1"/>
      <protection hidden="1"/>
    </xf>
    <xf numFmtId="0" fontId="20" fillId="24" borderId="31" xfId="47" applyFont="1" applyFill="1" applyBorder="1" applyAlignment="1" applyProtection="1">
      <alignment horizontal="center" vertical="center"/>
      <protection locked="0" hidden="1"/>
    </xf>
    <xf numFmtId="0" fontId="20" fillId="24" borderId="49" xfId="47" applyFont="1" applyFill="1" applyBorder="1" applyAlignment="1" applyProtection="1">
      <alignment horizontal="center" vertical="center"/>
      <protection locked="0" hidden="1"/>
    </xf>
    <xf numFmtId="0" fontId="20" fillId="0" borderId="75" xfId="47" applyFont="1" applyFill="1" applyBorder="1" applyAlignment="1" applyProtection="1">
      <alignment horizontal="center" vertical="center"/>
      <protection hidden="1"/>
    </xf>
    <xf numFmtId="0" fontId="2" fillId="0" borderId="0" xfId="47" applyFont="1" applyProtection="1">
      <alignment vertical="center"/>
      <protection hidden="1"/>
    </xf>
    <xf numFmtId="0" fontId="20" fillId="0" borderId="55" xfId="47" applyFont="1" applyBorder="1" applyAlignment="1" applyProtection="1">
      <alignment horizontal="center" vertical="center" shrinkToFit="1"/>
      <protection hidden="1"/>
    </xf>
    <xf numFmtId="0" fontId="20" fillId="24" borderId="32" xfId="47" applyFont="1" applyFill="1" applyBorder="1" applyAlignment="1" applyProtection="1">
      <alignment horizontal="center" vertical="center"/>
      <protection locked="0" hidden="1"/>
    </xf>
    <xf numFmtId="0" fontId="20" fillId="24" borderId="43" xfId="47" applyFont="1" applyFill="1" applyBorder="1" applyAlignment="1" applyProtection="1">
      <alignment horizontal="center" vertical="center"/>
      <protection locked="0" hidden="1"/>
    </xf>
    <xf numFmtId="0" fontId="20" fillId="0" borderId="76" xfId="47" applyFont="1" applyFill="1" applyBorder="1" applyAlignment="1" applyProtection="1">
      <alignment horizontal="center" vertical="center"/>
      <protection hidden="1"/>
    </xf>
    <xf numFmtId="0" fontId="20" fillId="24" borderId="58" xfId="47" applyFont="1" applyFill="1" applyBorder="1" applyAlignment="1" applyProtection="1">
      <alignment horizontal="center" vertical="center" shrinkToFit="1"/>
      <protection locked="0" hidden="1"/>
    </xf>
    <xf numFmtId="0" fontId="20" fillId="24" borderId="65" xfId="47" applyFont="1" applyFill="1" applyBorder="1" applyAlignment="1" applyProtection="1">
      <alignment horizontal="center" vertical="center"/>
      <protection locked="0" hidden="1"/>
    </xf>
    <xf numFmtId="0" fontId="20" fillId="24" borderId="58" xfId="47" applyFont="1" applyFill="1" applyBorder="1" applyAlignment="1" applyProtection="1">
      <alignment horizontal="center" vertical="center"/>
      <protection locked="0" hidden="1"/>
    </xf>
    <xf numFmtId="0" fontId="20" fillId="0" borderId="40" xfId="47" applyFont="1" applyBorder="1" applyAlignment="1" applyProtection="1">
      <alignment horizontal="center" vertical="center" shrinkToFit="1"/>
      <protection hidden="1"/>
    </xf>
    <xf numFmtId="0" fontId="20" fillId="24" borderId="33" xfId="47" applyFont="1" applyFill="1" applyBorder="1" applyAlignment="1" applyProtection="1">
      <alignment horizontal="center" vertical="center"/>
      <protection locked="0" hidden="1"/>
    </xf>
    <xf numFmtId="0" fontId="20" fillId="24" borderId="44" xfId="47" applyFont="1" applyFill="1" applyBorder="1" applyAlignment="1" applyProtection="1">
      <alignment horizontal="center" vertical="center"/>
      <protection locked="0" hidden="1"/>
    </xf>
    <xf numFmtId="0" fontId="20" fillId="24" borderId="64" xfId="47" applyFont="1" applyFill="1" applyBorder="1" applyAlignment="1" applyProtection="1">
      <alignment horizontal="center" vertical="center"/>
      <protection locked="0" hidden="1"/>
    </xf>
    <xf numFmtId="0" fontId="20" fillId="0" borderId="14" xfId="47" applyFont="1" applyBorder="1" applyAlignment="1" applyProtection="1">
      <alignment horizontal="right" vertical="center"/>
      <protection hidden="1"/>
    </xf>
    <xf numFmtId="0" fontId="20" fillId="0" borderId="14" xfId="47" applyFont="1" applyBorder="1" applyAlignment="1" applyProtection="1">
      <alignment vertical="center"/>
      <protection hidden="1"/>
    </xf>
    <xf numFmtId="0" fontId="20" fillId="0" borderId="55" xfId="47" applyFont="1" applyBorder="1" applyAlignment="1" applyProtection="1">
      <alignment horizontal="center" vertical="center"/>
      <protection hidden="1"/>
    </xf>
    <xf numFmtId="0" fontId="25" fillId="0" borderId="0" xfId="47" applyFont="1" applyProtection="1">
      <alignment vertical="center"/>
      <protection hidden="1"/>
    </xf>
    <xf numFmtId="0" fontId="20" fillId="24" borderId="77" xfId="47" applyFont="1" applyFill="1" applyBorder="1" applyAlignment="1" applyProtection="1">
      <alignment horizontal="center" vertical="center"/>
      <protection locked="0" hidden="1"/>
    </xf>
    <xf numFmtId="0" fontId="26" fillId="0" borderId="0" xfId="47" applyFont="1" applyProtection="1">
      <alignment vertical="center"/>
      <protection hidden="1"/>
    </xf>
    <xf numFmtId="0" fontId="6" fillId="0" borderId="28" xfId="47" applyBorder="1" applyAlignment="1" applyProtection="1">
      <alignment horizontal="center" vertical="center"/>
      <protection hidden="1"/>
    </xf>
    <xf numFmtId="0" fontId="6" fillId="0" borderId="56" xfId="47" applyBorder="1" applyProtection="1">
      <alignment vertical="center"/>
      <protection hidden="1"/>
    </xf>
    <xf numFmtId="0" fontId="20" fillId="24" borderId="42" xfId="47" applyFont="1" applyFill="1" applyBorder="1" applyAlignment="1" applyProtection="1">
      <alignment horizontal="right" vertical="center"/>
      <protection locked="0" hidden="1"/>
    </xf>
    <xf numFmtId="0" fontId="6" fillId="0" borderId="60" xfId="47" applyBorder="1" applyAlignment="1">
      <alignment vertical="center"/>
    </xf>
    <xf numFmtId="0" fontId="6" fillId="0" borderId="33" xfId="47" applyBorder="1" applyAlignment="1" applyProtection="1">
      <alignment horizontal="center" vertical="center"/>
      <protection hidden="1"/>
    </xf>
    <xf numFmtId="0" fontId="20" fillId="0" borderId="33" xfId="47" applyFont="1" applyBorder="1" applyAlignment="1" applyProtection="1">
      <alignment vertical="center"/>
      <protection hidden="1"/>
    </xf>
    <xf numFmtId="0" fontId="6" fillId="0" borderId="22" xfId="47" applyBorder="1" applyAlignment="1" applyProtection="1">
      <alignment vertical="center"/>
      <protection hidden="1"/>
    </xf>
    <xf numFmtId="0" fontId="6" fillId="0" borderId="22" xfId="47" applyBorder="1" applyAlignment="1" applyProtection="1">
      <alignment horizontal="center" vertical="center"/>
      <protection hidden="1"/>
    </xf>
    <xf numFmtId="0" fontId="20" fillId="0" borderId="22" xfId="47" applyFont="1" applyBorder="1" applyAlignment="1" applyProtection="1">
      <alignment vertical="center"/>
      <protection hidden="1"/>
    </xf>
    <xf numFmtId="0" fontId="6" fillId="0" borderId="56" xfId="47" applyBorder="1" applyAlignment="1" applyProtection="1">
      <alignment vertical="center"/>
      <protection hidden="1"/>
    </xf>
    <xf numFmtId="0" fontId="6" fillId="0" borderId="23" xfId="47" applyBorder="1" applyAlignment="1" applyProtection="1">
      <alignment vertical="center"/>
      <protection hidden="1"/>
    </xf>
    <xf numFmtId="0" fontId="6" fillId="0" borderId="34" xfId="47" applyFont="1" applyBorder="1" applyAlignment="1" applyProtection="1">
      <alignment horizontal="center" vertical="center"/>
      <protection hidden="1"/>
    </xf>
    <xf numFmtId="0" fontId="6" fillId="0" borderId="78" xfId="47" applyFont="1" applyBorder="1" applyAlignment="1" applyProtection="1">
      <alignment horizontal="center" vertical="center"/>
      <protection hidden="1"/>
    </xf>
    <xf numFmtId="0" fontId="33" fillId="0" borderId="0" xfId="47" applyFont="1" applyBorder="1" applyAlignment="1" applyProtection="1">
      <alignment vertical="center"/>
      <protection hidden="1"/>
    </xf>
    <xf numFmtId="0" fontId="6" fillId="0" borderId="24" xfId="47" applyBorder="1" applyAlignment="1" applyProtection="1">
      <alignment horizontal="center" vertical="center"/>
      <protection hidden="1"/>
    </xf>
    <xf numFmtId="0" fontId="20" fillId="24" borderId="50" xfId="47" applyFont="1" applyFill="1" applyBorder="1" applyAlignment="1" applyProtection="1">
      <alignment horizontal="center" vertical="center"/>
      <protection locked="0" hidden="1"/>
    </xf>
    <xf numFmtId="176" fontId="6" fillId="0" borderId="19" xfId="47" applyNumberFormat="1" applyBorder="1" applyAlignment="1" applyProtection="1">
      <alignment horizontal="center" vertical="center" shrinkToFit="1"/>
      <protection hidden="1"/>
    </xf>
    <xf numFmtId="0" fontId="6" fillId="0" borderId="25" xfId="47" applyBorder="1" applyAlignment="1">
      <alignment horizontal="center" vertical="center" wrapText="1"/>
    </xf>
    <xf numFmtId="0" fontId="6" fillId="24" borderId="28" xfId="47" applyFill="1" applyBorder="1" applyAlignment="1" applyProtection="1">
      <alignment horizontal="center" vertical="center"/>
      <protection locked="0" hidden="1"/>
    </xf>
    <xf numFmtId="0" fontId="6" fillId="24" borderId="29" xfId="47" applyFill="1" applyBorder="1" applyAlignment="1" applyProtection="1">
      <alignment horizontal="center" vertical="center"/>
      <protection locked="0" hidden="1"/>
    </xf>
    <xf numFmtId="0" fontId="20" fillId="24" borderId="79" xfId="47" applyFont="1" applyFill="1" applyBorder="1" applyAlignment="1" applyProtection="1">
      <alignment horizontal="center" vertical="center"/>
      <protection locked="0" hidden="1"/>
    </xf>
    <xf numFmtId="0" fontId="6" fillId="24" borderId="30" xfId="47" applyFill="1" applyBorder="1" applyAlignment="1" applyProtection="1">
      <alignment horizontal="center" vertical="center"/>
      <protection locked="0" hidden="1"/>
    </xf>
    <xf numFmtId="176" fontId="6" fillId="0" borderId="0" xfId="47" applyNumberFormat="1" applyBorder="1" applyAlignment="1" applyProtection="1">
      <alignment horizontal="center" vertical="center" shrinkToFit="1"/>
      <protection hidden="1"/>
    </xf>
    <xf numFmtId="0" fontId="33" fillId="0" borderId="0" xfId="47" applyFont="1" applyProtection="1">
      <alignment vertical="center"/>
      <protection hidden="1"/>
    </xf>
    <xf numFmtId="0" fontId="20" fillId="24" borderId="31" xfId="47" applyFont="1" applyFill="1" applyBorder="1" applyAlignment="1" applyProtection="1">
      <alignment horizontal="center" vertical="center" shrinkToFit="1"/>
      <protection locked="0" hidden="1"/>
    </xf>
    <xf numFmtId="0" fontId="20" fillId="24" borderId="49" xfId="47" applyFont="1" applyFill="1" applyBorder="1" applyAlignment="1" applyProtection="1">
      <alignment horizontal="center" vertical="center" shrinkToFit="1"/>
      <protection locked="0" hidden="1"/>
    </xf>
    <xf numFmtId="0" fontId="36" fillId="0" borderId="0" xfId="47" applyFont="1" applyProtection="1">
      <alignment vertical="center"/>
      <protection hidden="1"/>
    </xf>
    <xf numFmtId="0" fontId="6" fillId="0" borderId="0" xfId="47" applyFont="1" applyProtection="1">
      <alignment vertical="center"/>
      <protection hidden="1"/>
    </xf>
    <xf numFmtId="0" fontId="20" fillId="24" borderId="32" xfId="47" applyFont="1" applyFill="1" applyBorder="1" applyAlignment="1" applyProtection="1">
      <alignment horizontal="center" vertical="center" shrinkToFit="1"/>
      <protection locked="0" hidden="1"/>
    </xf>
    <xf numFmtId="0" fontId="20" fillId="24" borderId="43" xfId="47" applyFont="1" applyFill="1" applyBorder="1" applyAlignment="1" applyProtection="1">
      <alignment horizontal="center" vertical="center" shrinkToFit="1"/>
      <protection locked="0" hidden="1"/>
    </xf>
    <xf numFmtId="0" fontId="20" fillId="24" borderId="33" xfId="47" applyFont="1" applyFill="1" applyBorder="1" applyAlignment="1" applyProtection="1">
      <alignment horizontal="center" vertical="center" shrinkToFit="1"/>
      <protection locked="0" hidden="1"/>
    </xf>
    <xf numFmtId="0" fontId="20" fillId="24" borderId="44" xfId="47" applyFont="1" applyFill="1" applyBorder="1" applyAlignment="1" applyProtection="1">
      <alignment horizontal="center" vertical="center" shrinkToFit="1"/>
      <protection locked="0" hidden="1"/>
    </xf>
    <xf numFmtId="0" fontId="2" fillId="0" borderId="0" xfId="47" applyFont="1" applyAlignment="1" applyProtection="1">
      <alignment horizontal="center" vertical="center"/>
      <protection hidden="1"/>
    </xf>
    <xf numFmtId="0" fontId="6" fillId="0" borderId="28" xfId="47" applyFont="1" applyBorder="1" applyAlignment="1" applyProtection="1">
      <alignment horizontal="center" vertical="center" wrapText="1"/>
      <protection hidden="1"/>
    </xf>
    <xf numFmtId="0" fontId="20" fillId="0" borderId="35" xfId="47" applyFont="1" applyBorder="1" applyAlignment="1" applyProtection="1">
      <alignment horizontal="center" vertical="center"/>
      <protection hidden="1"/>
    </xf>
    <xf numFmtId="0" fontId="20" fillId="24" borderId="57" xfId="47" applyFont="1" applyFill="1" applyBorder="1" applyAlignment="1" applyProtection="1">
      <alignment horizontal="center" vertical="center"/>
      <protection locked="0" hidden="1"/>
    </xf>
    <xf numFmtId="0" fontId="6" fillId="0" borderId="29" xfId="47" applyFont="1" applyBorder="1" applyAlignment="1" applyProtection="1">
      <alignment horizontal="center" vertical="center" wrapText="1"/>
      <protection hidden="1"/>
    </xf>
    <xf numFmtId="0" fontId="20" fillId="0" borderId="39" xfId="47" applyFont="1" applyBorder="1" applyAlignment="1" applyProtection="1">
      <alignment horizontal="center" vertical="center"/>
      <protection hidden="1"/>
    </xf>
    <xf numFmtId="0" fontId="6" fillId="0" borderId="30" xfId="47" applyFont="1" applyBorder="1" applyAlignment="1" applyProtection="1">
      <alignment horizontal="center" vertical="center" wrapText="1"/>
      <protection hidden="1"/>
    </xf>
    <xf numFmtId="0" fontId="20" fillId="0" borderId="40" xfId="47" applyFont="1" applyBorder="1" applyAlignment="1" applyProtection="1">
      <alignment horizontal="center" vertical="center"/>
      <protection hidden="1"/>
    </xf>
    <xf numFmtId="0" fontId="20" fillId="24" borderId="59" xfId="47" applyFont="1" applyFill="1" applyBorder="1" applyAlignment="1" applyProtection="1">
      <alignment horizontal="center" vertical="center"/>
      <protection locked="0" hidden="1"/>
    </xf>
    <xf numFmtId="176" fontId="6" fillId="0" borderId="60" xfId="47" applyNumberFormat="1" applyBorder="1" applyAlignment="1" applyProtection="1">
      <alignment horizontal="center" vertical="center" shrinkToFit="1"/>
      <protection hidden="1"/>
    </xf>
    <xf numFmtId="0" fontId="6" fillId="24" borderId="60" xfId="47" applyFill="1" applyBorder="1" applyAlignment="1" applyProtection="1">
      <alignment horizontal="center" vertical="center"/>
      <protection locked="0" hidden="1"/>
    </xf>
    <xf numFmtId="0" fontId="6" fillId="24" borderId="61" xfId="47" applyFill="1" applyBorder="1" applyAlignment="1" applyProtection="1">
      <alignment horizontal="center" vertical="center"/>
      <protection locked="0" hidden="1"/>
    </xf>
    <xf numFmtId="0" fontId="6" fillId="24" borderId="62" xfId="47" applyFill="1" applyBorder="1" applyAlignment="1" applyProtection="1">
      <alignment horizontal="center" vertical="center"/>
      <protection locked="0" hidden="1"/>
    </xf>
    <xf numFmtId="176" fontId="6" fillId="0" borderId="54" xfId="47" applyNumberFormat="1" applyBorder="1" applyAlignment="1" applyProtection="1">
      <alignment horizontal="center" vertical="center" shrinkToFit="1"/>
      <protection hidden="1"/>
    </xf>
    <xf numFmtId="0" fontId="6" fillId="24" borderId="54" xfId="47" applyFill="1" applyBorder="1" applyAlignment="1" applyProtection="1">
      <alignment horizontal="center" vertical="center"/>
      <protection locked="0" hidden="1"/>
    </xf>
    <xf numFmtId="0" fontId="6" fillId="24" borderId="55" xfId="47" applyFill="1" applyBorder="1" applyAlignment="1" applyProtection="1">
      <alignment horizontal="center" vertical="center"/>
      <protection locked="0" hidden="1"/>
    </xf>
    <xf numFmtId="0" fontId="6" fillId="24" borderId="40" xfId="47" applyFill="1" applyBorder="1" applyAlignment="1" applyProtection="1">
      <alignment horizontal="center" vertical="center"/>
      <protection locked="0" hidden="1"/>
    </xf>
    <xf numFmtId="0" fontId="6" fillId="0" borderId="0" xfId="47" applyFont="1" applyFill="1" applyBorder="1" applyAlignment="1" applyProtection="1">
      <alignment horizontal="center" vertical="center"/>
      <protection hidden="1"/>
    </xf>
    <xf numFmtId="0" fontId="6" fillId="27" borderId="0" xfId="47" applyFill="1" applyBorder="1" applyProtection="1">
      <alignment vertical="center"/>
      <protection hidden="1"/>
    </xf>
    <xf numFmtId="0" fontId="6" fillId="0" borderId="0" xfId="47" applyBorder="1" applyProtection="1">
      <alignment vertical="center"/>
      <protection hidden="1"/>
    </xf>
    <xf numFmtId="56" fontId="35" fillId="0" borderId="0" xfId="33" applyNumberFormat="1" applyFont="1" applyAlignment="1">
      <alignment vertical="center"/>
    </xf>
    <xf numFmtId="0" fontId="20" fillId="0" borderId="31" xfId="47" applyFont="1" applyFill="1" applyBorder="1" applyAlignment="1" applyProtection="1">
      <alignment vertical="center"/>
      <protection hidden="1"/>
    </xf>
    <xf numFmtId="0" fontId="6" fillId="0" borderId="0" xfId="47" applyFill="1" applyBorder="1" applyAlignment="1" applyProtection="1">
      <alignment horizontal="left" vertical="center"/>
      <protection hidden="1"/>
    </xf>
    <xf numFmtId="0" fontId="6" fillId="0" borderId="18" xfId="47" applyFill="1" applyBorder="1" applyAlignment="1" applyProtection="1">
      <alignment horizontal="center" vertical="center" wrapText="1"/>
      <protection hidden="1"/>
    </xf>
    <xf numFmtId="0" fontId="6" fillId="24" borderId="80" xfId="47" applyFont="1" applyFill="1" applyBorder="1" applyAlignment="1" applyProtection="1">
      <alignment vertical="center"/>
      <protection locked="0" hidden="1"/>
    </xf>
    <xf numFmtId="0" fontId="38" fillId="0" borderId="0" xfId="47" applyFont="1" applyFill="1" applyBorder="1" applyAlignment="1" applyProtection="1">
      <alignment vertical="center"/>
      <protection hidden="1"/>
    </xf>
    <xf numFmtId="0" fontId="6" fillId="0" borderId="66" xfId="47" applyFont="1" applyFill="1" applyBorder="1" applyAlignment="1" applyProtection="1">
      <alignment horizontal="left" vertical="center"/>
      <protection hidden="1"/>
    </xf>
    <xf numFmtId="0" fontId="20" fillId="24" borderId="80" xfId="47" applyFont="1" applyFill="1" applyBorder="1" applyAlignment="1" applyProtection="1">
      <alignment vertical="center"/>
      <protection locked="0" hidden="1"/>
    </xf>
    <xf numFmtId="0" fontId="6" fillId="0" borderId="62" xfId="47" applyFont="1" applyBorder="1" applyAlignment="1" applyProtection="1">
      <alignment horizontal="left" vertical="center"/>
      <protection hidden="1"/>
    </xf>
    <xf numFmtId="0" fontId="6" fillId="0" borderId="74" xfId="47" applyBorder="1" applyAlignment="1" applyProtection="1">
      <alignment horizontal="center" vertical="center"/>
      <protection hidden="1"/>
    </xf>
    <xf numFmtId="0" fontId="6" fillId="0" borderId="0" xfId="47" applyAlignment="1" applyProtection="1">
      <alignment horizontal="right" vertical="center"/>
      <protection hidden="1"/>
    </xf>
    <xf numFmtId="0" fontId="40" fillId="0" borderId="0" xfId="47" applyFont="1" applyAlignment="1">
      <alignment vertical="center" shrinkToFit="1"/>
    </xf>
    <xf numFmtId="0" fontId="41" fillId="0" borderId="0" xfId="47" applyFont="1" applyAlignment="1">
      <alignment vertical="center" shrinkToFit="1"/>
    </xf>
    <xf numFmtId="0" fontId="42" fillId="0" borderId="55" xfId="47" applyFont="1" applyBorder="1" applyAlignment="1">
      <alignment vertical="center" shrinkToFit="1"/>
    </xf>
    <xf numFmtId="0" fontId="42" fillId="0" borderId="32" xfId="47" applyFont="1" applyBorder="1" applyAlignment="1">
      <alignment vertical="center" shrinkToFit="1"/>
    </xf>
    <xf numFmtId="0" fontId="42" fillId="0" borderId="47" xfId="47" applyFont="1" applyBorder="1" applyAlignment="1">
      <alignment vertical="center" shrinkToFit="1"/>
    </xf>
    <xf numFmtId="0" fontId="42" fillId="0" borderId="53" xfId="47" applyFont="1" applyBorder="1" applyAlignment="1">
      <alignment vertical="center" shrinkToFit="1"/>
    </xf>
    <xf numFmtId="0" fontId="42" fillId="0" borderId="39" xfId="47" applyFont="1" applyBorder="1" applyAlignment="1">
      <alignment vertical="center" shrinkToFit="1"/>
    </xf>
    <xf numFmtId="0" fontId="33" fillId="0" borderId="0" xfId="47" applyFont="1">
      <alignment vertical="center"/>
    </xf>
    <xf numFmtId="0" fontId="33" fillId="0" borderId="15" xfId="47" applyFont="1" applyBorder="1">
      <alignment vertical="center"/>
    </xf>
    <xf numFmtId="0" fontId="42" fillId="0" borderId="37" xfId="47" applyFont="1" applyBorder="1" applyAlignment="1">
      <alignment vertical="center" shrinkToFit="1"/>
    </xf>
    <xf numFmtId="0" fontId="33" fillId="0" borderId="16" xfId="47" applyFont="1" applyBorder="1">
      <alignment vertical="center"/>
    </xf>
    <xf numFmtId="0" fontId="42" fillId="0" borderId="38" xfId="47" applyFont="1" applyBorder="1" applyAlignment="1">
      <alignment vertical="center" shrinkToFit="1"/>
    </xf>
    <xf numFmtId="0" fontId="33" fillId="0" borderId="12" xfId="47" applyFont="1" applyBorder="1">
      <alignment vertical="center"/>
    </xf>
    <xf numFmtId="0" fontId="42" fillId="0" borderId="14" xfId="47" applyFont="1" applyBorder="1" applyAlignment="1">
      <alignment vertical="center" shrinkToFit="1"/>
    </xf>
    <xf numFmtId="0" fontId="42" fillId="0" borderId="17" xfId="47" applyFont="1" applyBorder="1" applyAlignment="1">
      <alignment vertical="center" shrinkToFit="1"/>
    </xf>
    <xf numFmtId="0" fontId="28" fillId="0" borderId="0" xfId="47" applyFont="1">
      <alignment vertical="center"/>
    </xf>
    <xf numFmtId="0" fontId="40" fillId="0" borderId="74" xfId="47" applyFont="1" applyBorder="1" applyAlignment="1">
      <alignment vertical="center"/>
    </xf>
    <xf numFmtId="0" fontId="40" fillId="0" borderId="82" xfId="47" applyFont="1" applyBorder="1" applyAlignment="1">
      <alignment horizontal="center" vertical="center"/>
    </xf>
    <xf numFmtId="0" fontId="40" fillId="0" borderId="22" xfId="47" applyFont="1" applyBorder="1" applyAlignment="1">
      <alignment vertical="center"/>
    </xf>
    <xf numFmtId="0" fontId="40" fillId="0" borderId="41" xfId="47" applyFont="1" applyBorder="1" applyAlignment="1">
      <alignment horizontal="center" vertical="center"/>
    </xf>
    <xf numFmtId="0" fontId="40" fillId="0" borderId="56" xfId="47" applyFont="1" applyBorder="1" applyAlignment="1">
      <alignment horizontal="center" vertical="center" textRotation="255"/>
    </xf>
    <xf numFmtId="0" fontId="40" fillId="0" borderId="63" xfId="47" applyFont="1" applyBorder="1" applyAlignment="1">
      <alignment horizontal="center" vertical="center"/>
    </xf>
    <xf numFmtId="0" fontId="43" fillId="0" borderId="0" xfId="47" applyFont="1">
      <alignment vertical="center"/>
    </xf>
    <xf numFmtId="0" fontId="40" fillId="0" borderId="27" xfId="47" applyFont="1" applyBorder="1" applyAlignment="1">
      <alignment horizontal="center" vertical="center"/>
    </xf>
    <xf numFmtId="0" fontId="40" fillId="0" borderId="12" xfId="47" applyFont="1" applyBorder="1" applyAlignment="1">
      <alignment horizontal="center" vertical="center"/>
    </xf>
    <xf numFmtId="0" fontId="6" fillId="0" borderId="14" xfId="45" applyFill="1" applyBorder="1" applyAlignment="1">
      <alignment horizontal="distributed" vertical="center"/>
    </xf>
    <xf numFmtId="0" fontId="40" fillId="0" borderId="14" xfId="47" applyFont="1" applyBorder="1">
      <alignment vertical="center"/>
    </xf>
    <xf numFmtId="0" fontId="43" fillId="0" borderId="83" xfId="47" applyFont="1" applyBorder="1" applyAlignment="1" applyProtection="1">
      <alignment horizontal="left" vertical="center" shrinkToFit="1"/>
      <protection locked="0"/>
    </xf>
    <xf numFmtId="0" fontId="43" fillId="0" borderId="60" xfId="47" applyFont="1" applyBorder="1" applyAlignment="1" applyProtection="1">
      <alignment horizontal="left" vertical="center" shrinkToFit="1"/>
      <protection locked="0"/>
    </xf>
    <xf numFmtId="0" fontId="43" fillId="0" borderId="84" xfId="47" applyFont="1" applyBorder="1">
      <alignment vertical="center"/>
    </xf>
    <xf numFmtId="0" fontId="43" fillId="0" borderId="65" xfId="47" applyFont="1" applyBorder="1" applyAlignment="1">
      <alignment horizontal="center" vertical="center"/>
    </xf>
    <xf numFmtId="56" fontId="40" fillId="0" borderId="80" xfId="47" applyNumberFormat="1" applyFont="1" applyBorder="1" applyAlignment="1">
      <alignment horizontal="center" vertical="center"/>
    </xf>
    <xf numFmtId="56" fontId="40" fillId="0" borderId="41" xfId="47" applyNumberFormat="1" applyFont="1" applyBorder="1" applyAlignment="1">
      <alignment horizontal="center" vertical="center"/>
    </xf>
    <xf numFmtId="176" fontId="6" fillId="0" borderId="0" xfId="47" applyNumberFormat="1" applyProtection="1">
      <alignment vertical="center"/>
      <protection hidden="1"/>
    </xf>
    <xf numFmtId="0" fontId="41" fillId="0" borderId="23" xfId="47" applyFont="1" applyBorder="1" applyAlignment="1">
      <alignment vertical="center" shrinkToFit="1"/>
    </xf>
    <xf numFmtId="0" fontId="41" fillId="0" borderId="56" xfId="47" applyFont="1" applyBorder="1" applyAlignment="1">
      <alignment vertical="center" shrinkToFit="1"/>
    </xf>
    <xf numFmtId="0" fontId="41" fillId="0" borderId="85" xfId="47" applyFont="1" applyBorder="1" applyAlignment="1">
      <alignment vertical="center" shrinkToFit="1"/>
    </xf>
    <xf numFmtId="0" fontId="41" fillId="0" borderId="66" xfId="47" applyFont="1" applyBorder="1" applyAlignment="1">
      <alignment vertical="center" shrinkToFit="1"/>
    </xf>
    <xf numFmtId="0" fontId="41" fillId="0" borderId="0" xfId="47" applyFont="1" applyBorder="1" applyAlignment="1">
      <alignment vertical="center" shrinkToFit="1"/>
    </xf>
    <xf numFmtId="0" fontId="41" fillId="0" borderId="86" xfId="47" applyFont="1" applyBorder="1" applyAlignment="1">
      <alignment vertical="center" shrinkToFit="1"/>
    </xf>
    <xf numFmtId="0" fontId="41" fillId="0" borderId="87" xfId="47" applyFont="1" applyBorder="1" applyAlignment="1">
      <alignment vertical="center" shrinkToFit="1"/>
    </xf>
    <xf numFmtId="0" fontId="41" fillId="0" borderId="81" xfId="47" applyFont="1" applyBorder="1" applyAlignment="1">
      <alignment vertical="center" shrinkToFit="1"/>
    </xf>
    <xf numFmtId="0" fontId="41" fillId="0" borderId="88" xfId="47" applyFont="1" applyBorder="1" applyAlignment="1">
      <alignment vertical="center" shrinkToFit="1"/>
    </xf>
    <xf numFmtId="0" fontId="41" fillId="0" borderId="0" xfId="47" applyFont="1" applyAlignment="1">
      <alignment horizontal="left" vertical="center" shrinkToFit="1"/>
    </xf>
    <xf numFmtId="0" fontId="34" fillId="0" borderId="0" xfId="0" applyNumberFormat="1" applyFont="1" applyAlignment="1">
      <alignment horizontal="left" vertical="center"/>
    </xf>
    <xf numFmtId="0" fontId="35" fillId="29" borderId="0" xfId="33" applyNumberFormat="1" applyFont="1" applyFill="1" applyAlignment="1">
      <alignment horizontal="left" vertical="center"/>
    </xf>
    <xf numFmtId="0" fontId="35" fillId="29" borderId="0" xfId="33" applyNumberFormat="1" applyFont="1" applyFill="1" applyAlignment="1">
      <alignment vertical="center"/>
    </xf>
    <xf numFmtId="0" fontId="34" fillId="29" borderId="0" xfId="0" applyFont="1" applyFill="1" applyAlignment="1" applyProtection="1">
      <alignment horizontal="left" vertical="center"/>
      <protection hidden="1"/>
    </xf>
    <xf numFmtId="56" fontId="35" fillId="29" borderId="0" xfId="33" applyNumberFormat="1" applyFont="1" applyFill="1" applyAlignment="1">
      <alignment vertical="center"/>
    </xf>
    <xf numFmtId="0" fontId="34" fillId="29" borderId="0" xfId="0" applyFont="1" applyFill="1" applyAlignment="1" applyProtection="1">
      <alignment horizontal="center" vertical="center"/>
      <protection hidden="1"/>
    </xf>
    <xf numFmtId="0" fontId="34" fillId="29" borderId="0" xfId="0" applyNumberFormat="1" applyFont="1" applyFill="1" applyAlignment="1" applyProtection="1">
      <alignment horizontal="left" vertical="center"/>
      <protection hidden="1"/>
    </xf>
    <xf numFmtId="0" fontId="34" fillId="29" borderId="0" xfId="0" applyNumberFormat="1" applyFont="1" applyFill="1" applyAlignment="1" applyProtection="1">
      <alignment horizontal="center" vertical="center"/>
      <protection hidden="1"/>
    </xf>
    <xf numFmtId="0" fontId="35" fillId="29" borderId="0" xfId="0" applyFont="1" applyFill="1" applyAlignment="1" applyProtection="1">
      <alignment horizontal="left" vertical="center" shrinkToFit="1"/>
      <protection hidden="1"/>
    </xf>
    <xf numFmtId="0" fontId="35" fillId="29" borderId="0" xfId="0" applyFont="1" applyFill="1" applyAlignment="1">
      <alignment horizontal="left" vertical="center" shrinkToFit="1"/>
    </xf>
    <xf numFmtId="0" fontId="34" fillId="29" borderId="0" xfId="0" applyNumberFormat="1" applyFont="1" applyFill="1" applyAlignment="1">
      <alignment horizontal="left" vertical="center"/>
    </xf>
    <xf numFmtId="0" fontId="34" fillId="29" borderId="0" xfId="0" applyNumberFormat="1" applyFont="1" applyFill="1">
      <alignment vertical="center"/>
    </xf>
    <xf numFmtId="0" fontId="34" fillId="29" borderId="89" xfId="0" applyNumberFormat="1" applyFont="1" applyFill="1" applyBorder="1" applyAlignment="1">
      <alignment horizontal="left" vertical="center"/>
    </xf>
    <xf numFmtId="0" fontId="35" fillId="29" borderId="89" xfId="0" applyFont="1" applyFill="1" applyBorder="1" applyAlignment="1" applyProtection="1">
      <alignment horizontal="left" vertical="center" shrinkToFit="1"/>
      <protection hidden="1"/>
    </xf>
    <xf numFmtId="0" fontId="35" fillId="29" borderId="89" xfId="0" applyFont="1" applyFill="1" applyBorder="1" applyAlignment="1">
      <alignment horizontal="left" vertical="center" shrinkToFit="1"/>
    </xf>
    <xf numFmtId="0" fontId="34" fillId="29" borderId="89" xfId="0" applyNumberFormat="1" applyFont="1" applyFill="1" applyBorder="1">
      <alignment vertical="center"/>
    </xf>
    <xf numFmtId="0" fontId="34" fillId="30" borderId="0" xfId="0" applyNumberFormat="1" applyFont="1" applyFill="1" applyAlignment="1">
      <alignment horizontal="left" vertical="center"/>
    </xf>
    <xf numFmtId="0" fontId="35" fillId="30" borderId="0" xfId="0" applyFont="1" applyFill="1" applyAlignment="1" applyProtection="1">
      <alignment horizontal="left" vertical="center" shrinkToFit="1"/>
      <protection hidden="1"/>
    </xf>
    <xf numFmtId="0" fontId="35" fillId="30" borderId="0" xfId="0" applyFont="1" applyFill="1" applyAlignment="1">
      <alignment horizontal="left" vertical="center" shrinkToFit="1"/>
    </xf>
    <xf numFmtId="0" fontId="35" fillId="30" borderId="0" xfId="33" applyNumberFormat="1" applyFont="1" applyFill="1" applyAlignment="1">
      <alignment horizontal="left" vertical="center"/>
    </xf>
    <xf numFmtId="0" fontId="35" fillId="30" borderId="0" xfId="33" applyNumberFormat="1" applyFont="1" applyFill="1" applyAlignment="1">
      <alignment vertical="center"/>
    </xf>
    <xf numFmtId="0" fontId="35" fillId="30" borderId="0" xfId="0" applyNumberFormat="1" applyFont="1" applyFill="1">
      <alignment vertical="center"/>
    </xf>
    <xf numFmtId="0" fontId="34" fillId="30" borderId="0" xfId="0" applyNumberFormat="1" applyFont="1" applyFill="1">
      <alignment vertical="center"/>
    </xf>
    <xf numFmtId="0" fontId="35" fillId="0" borderId="23" xfId="0" applyFont="1" applyFill="1" applyBorder="1" applyAlignment="1">
      <alignment horizontal="left" vertical="center" shrinkToFit="1"/>
    </xf>
    <xf numFmtId="0" fontId="35" fillId="0" borderId="85" xfId="0" applyFont="1" applyFill="1" applyBorder="1" applyAlignment="1">
      <alignment horizontal="left" vertical="center" shrinkToFit="1"/>
    </xf>
    <xf numFmtId="0" fontId="35" fillId="0" borderId="66" xfId="0" applyFont="1" applyFill="1" applyBorder="1" applyAlignment="1">
      <alignment horizontal="left" vertical="center" shrinkToFit="1"/>
    </xf>
    <xf numFmtId="0" fontId="35" fillId="0" borderId="86" xfId="0" applyFont="1" applyFill="1" applyBorder="1" applyAlignment="1">
      <alignment horizontal="left" vertical="center" shrinkToFit="1"/>
    </xf>
    <xf numFmtId="0" fontId="35" fillId="0" borderId="88" xfId="0" applyFont="1" applyFill="1" applyBorder="1" applyAlignment="1">
      <alignment horizontal="left" vertical="center" shrinkToFit="1"/>
    </xf>
    <xf numFmtId="0" fontId="35" fillId="0" borderId="87" xfId="0" applyFont="1" applyFill="1" applyBorder="1" applyAlignment="1">
      <alignment horizontal="left" vertical="center" shrinkToFit="1"/>
    </xf>
    <xf numFmtId="0" fontId="42" fillId="0" borderId="0" xfId="47" applyFont="1" applyAlignment="1">
      <alignment vertical="center"/>
    </xf>
    <xf numFmtId="0" fontId="41" fillId="30" borderId="0" xfId="47" applyFont="1" applyFill="1" applyAlignment="1">
      <alignment vertical="center" shrinkToFit="1"/>
    </xf>
    <xf numFmtId="0" fontId="20" fillId="25" borderId="72" xfId="0" applyFont="1" applyFill="1" applyBorder="1" applyAlignment="1" applyProtection="1">
      <alignment horizontal="center" vertical="center"/>
      <protection locked="0" hidden="1"/>
    </xf>
    <xf numFmtId="0" fontId="0" fillId="0" borderId="0" xfId="0" applyAlignment="1">
      <alignment vertical="center" wrapText="1"/>
    </xf>
    <xf numFmtId="0" fontId="17" fillId="0" borderId="10" xfId="0" applyFont="1" applyBorder="1" applyAlignment="1">
      <alignment vertical="center" wrapText="1"/>
    </xf>
    <xf numFmtId="0" fontId="17" fillId="0" borderId="13" xfId="0" applyFont="1" applyBorder="1" applyAlignment="1">
      <alignment vertical="center" wrapText="1"/>
    </xf>
    <xf numFmtId="0" fontId="17" fillId="0" borderId="15" xfId="0" applyFont="1" applyBorder="1" applyAlignment="1">
      <alignment vertical="center" wrapText="1"/>
    </xf>
    <xf numFmtId="0" fontId="17" fillId="0" borderId="11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17" fillId="0" borderId="16" xfId="0" applyFont="1" applyBorder="1" applyAlignment="1">
      <alignment vertical="center" wrapText="1"/>
    </xf>
    <xf numFmtId="0" fontId="17" fillId="0" borderId="12" xfId="0" applyFont="1" applyBorder="1" applyAlignment="1">
      <alignment vertical="center" wrapText="1"/>
    </xf>
    <xf numFmtId="0" fontId="17" fillId="0" borderId="14" xfId="0" applyFont="1" applyBorder="1" applyAlignment="1">
      <alignment vertical="center" wrapText="1"/>
    </xf>
    <xf numFmtId="0" fontId="17" fillId="0" borderId="17" xfId="0" applyFont="1" applyBorder="1" applyAlignment="1">
      <alignment vertical="center" wrapText="1"/>
    </xf>
    <xf numFmtId="0" fontId="6" fillId="0" borderId="0" xfId="46" applyAlignment="1">
      <alignment vertical="center" wrapText="1"/>
    </xf>
    <xf numFmtId="0" fontId="17" fillId="0" borderId="0" xfId="46" applyFont="1" applyBorder="1" applyAlignment="1">
      <alignment vertical="center" wrapText="1"/>
    </xf>
    <xf numFmtId="0" fontId="6" fillId="0" borderId="0" xfId="46" applyBorder="1" applyAlignment="1">
      <alignment vertical="center" wrapText="1"/>
    </xf>
    <xf numFmtId="0" fontId="6" fillId="0" borderId="0" xfId="47" applyFill="1" applyBorder="1" applyAlignment="1" applyProtection="1">
      <alignment horizontal="center" vertical="center" wrapText="1"/>
      <protection hidden="1"/>
    </xf>
    <xf numFmtId="0" fontId="6" fillId="0" borderId="45" xfId="47" applyFont="1" applyBorder="1" applyAlignment="1" applyProtection="1">
      <alignment horizontal="center" vertical="center"/>
      <protection hidden="1"/>
    </xf>
    <xf numFmtId="0" fontId="6" fillId="0" borderId="52" xfId="47" applyFont="1" applyBorder="1" applyAlignment="1" applyProtection="1">
      <alignment horizontal="center" vertical="center"/>
      <protection hidden="1"/>
    </xf>
    <xf numFmtId="0" fontId="6" fillId="0" borderId="63" xfId="47" applyFont="1" applyBorder="1" applyAlignment="1" applyProtection="1">
      <alignment horizontal="center" vertical="center"/>
      <protection hidden="1"/>
    </xf>
    <xf numFmtId="0" fontId="6" fillId="0" borderId="64" xfId="47" applyFont="1" applyBorder="1" applyAlignment="1" applyProtection="1">
      <alignment horizontal="center" vertical="center"/>
      <protection hidden="1"/>
    </xf>
    <xf numFmtId="0" fontId="20" fillId="24" borderId="14" xfId="47" applyFont="1" applyFill="1" applyBorder="1" applyAlignment="1" applyProtection="1">
      <alignment horizontal="center" vertical="center"/>
      <protection locked="0" hidden="1"/>
    </xf>
    <xf numFmtId="0" fontId="20" fillId="24" borderId="17" xfId="47" applyFont="1" applyFill="1" applyBorder="1" applyAlignment="1" applyProtection="1">
      <alignment horizontal="center" vertical="center"/>
      <protection locked="0" hidden="1"/>
    </xf>
    <xf numFmtId="0" fontId="33" fillId="0" borderId="0" xfId="47" applyFont="1" applyBorder="1" applyAlignment="1" applyProtection="1">
      <alignment vertical="center" wrapText="1"/>
      <protection hidden="1"/>
    </xf>
    <xf numFmtId="0" fontId="33" fillId="0" borderId="0" xfId="47" applyFont="1" applyBorder="1" applyAlignment="1">
      <alignment vertical="center" wrapText="1"/>
    </xf>
    <xf numFmtId="0" fontId="6" fillId="0" borderId="25" xfId="47" applyFont="1" applyBorder="1" applyAlignment="1" applyProtection="1">
      <alignment horizontal="center" vertical="center" wrapText="1"/>
      <protection hidden="1"/>
    </xf>
    <xf numFmtId="0" fontId="6" fillId="0" borderId="27" xfId="47" applyFont="1" applyBorder="1" applyAlignment="1" applyProtection="1">
      <alignment horizontal="center" vertical="center" wrapText="1"/>
      <protection hidden="1"/>
    </xf>
    <xf numFmtId="0" fontId="20" fillId="0" borderId="39" xfId="47" applyFont="1" applyBorder="1" applyAlignment="1" applyProtection="1">
      <alignment horizontal="center" vertical="center"/>
      <protection hidden="1"/>
    </xf>
    <xf numFmtId="0" fontId="20" fillId="0" borderId="38" xfId="47" applyFont="1" applyBorder="1" applyAlignment="1" applyProtection="1">
      <alignment horizontal="center" vertical="center"/>
      <protection hidden="1"/>
    </xf>
    <xf numFmtId="0" fontId="6" fillId="0" borderId="21" xfId="47" applyFont="1" applyBorder="1" applyAlignment="1" applyProtection="1">
      <alignment horizontal="center" vertical="center" wrapText="1"/>
      <protection hidden="1"/>
    </xf>
    <xf numFmtId="0" fontId="20" fillId="0" borderId="36" xfId="47" applyFont="1" applyBorder="1" applyAlignment="1" applyProtection="1">
      <alignment horizontal="center" vertical="center"/>
      <protection hidden="1"/>
    </xf>
    <xf numFmtId="0" fontId="6" fillId="0" borderId="26" xfId="47" applyBorder="1" applyAlignment="1" applyProtection="1">
      <alignment horizontal="center" vertical="center" shrinkToFit="1"/>
      <protection hidden="1"/>
    </xf>
    <xf numFmtId="0" fontId="6" fillId="0" borderId="21" xfId="47" applyFont="1" applyBorder="1" applyAlignment="1" applyProtection="1">
      <alignment horizontal="center" vertical="center" shrinkToFit="1"/>
      <protection hidden="1"/>
    </xf>
    <xf numFmtId="0" fontId="6" fillId="0" borderId="35" xfId="47" applyFont="1" applyBorder="1" applyAlignment="1" applyProtection="1">
      <alignment horizontal="center" vertical="center"/>
      <protection hidden="1"/>
    </xf>
    <xf numFmtId="0" fontId="6" fillId="0" borderId="36" xfId="47" applyFont="1" applyBorder="1" applyAlignment="1" applyProtection="1">
      <alignment horizontal="center" vertical="center"/>
      <protection hidden="1"/>
    </xf>
    <xf numFmtId="0" fontId="6" fillId="0" borderId="20" xfId="47" applyFont="1" applyBorder="1" applyAlignment="1" applyProtection="1">
      <alignment horizontal="center" vertical="center" wrapText="1"/>
      <protection hidden="1"/>
    </xf>
    <xf numFmtId="0" fontId="20" fillId="0" borderId="37" xfId="47" applyFont="1" applyBorder="1" applyAlignment="1" applyProtection="1">
      <alignment horizontal="center" vertical="center"/>
      <protection hidden="1"/>
    </xf>
    <xf numFmtId="0" fontId="37" fillId="0" borderId="0" xfId="47" applyFont="1" applyAlignment="1" applyProtection="1">
      <alignment horizontal="center" vertical="center"/>
      <protection hidden="1"/>
    </xf>
    <xf numFmtId="0" fontId="6" fillId="0" borderId="20" xfId="47" applyBorder="1" applyAlignment="1" applyProtection="1">
      <alignment horizontal="center" vertical="center"/>
      <protection hidden="1"/>
    </xf>
    <xf numFmtId="0" fontId="6" fillId="0" borderId="20" xfId="47" applyBorder="1" applyAlignment="1" applyProtection="1">
      <alignment vertical="center"/>
      <protection hidden="1"/>
    </xf>
    <xf numFmtId="0" fontId="6" fillId="0" borderId="21" xfId="47" applyBorder="1" applyAlignment="1" applyProtection="1">
      <alignment vertical="center"/>
      <protection hidden="1"/>
    </xf>
    <xf numFmtId="0" fontId="6" fillId="0" borderId="20" xfId="47" applyFont="1" applyBorder="1" applyAlignment="1">
      <alignment horizontal="center" vertical="center" wrapText="1"/>
    </xf>
    <xf numFmtId="0" fontId="6" fillId="0" borderId="21" xfId="47" applyFont="1" applyBorder="1" applyAlignment="1">
      <alignment horizontal="center" vertical="center" wrapText="1"/>
    </xf>
    <xf numFmtId="0" fontId="20" fillId="0" borderId="14" xfId="47" applyFont="1" applyBorder="1" applyAlignment="1" applyProtection="1">
      <alignment horizontal="right" vertical="center"/>
      <protection hidden="1"/>
    </xf>
    <xf numFmtId="0" fontId="20" fillId="0" borderId="14" xfId="47" applyFont="1" applyBorder="1" applyAlignment="1" applyProtection="1">
      <alignment horizontal="center" vertical="center"/>
      <protection hidden="1"/>
    </xf>
    <xf numFmtId="0" fontId="6" fillId="0" borderId="26" xfId="47" applyFont="1" applyBorder="1" applyAlignment="1" applyProtection="1">
      <alignment horizontal="center" vertical="center" wrapText="1"/>
      <protection hidden="1"/>
    </xf>
    <xf numFmtId="0" fontId="6" fillId="0" borderId="35" xfId="47" applyFont="1" applyBorder="1" applyAlignment="1" applyProtection="1">
      <alignment horizontal="center" vertical="center" shrinkToFit="1"/>
      <protection hidden="1"/>
    </xf>
    <xf numFmtId="0" fontId="6" fillId="0" borderId="36" xfId="47" applyFont="1" applyBorder="1" applyAlignment="1" applyProtection="1">
      <alignment horizontal="center" vertical="center" shrinkToFit="1"/>
      <protection hidden="1"/>
    </xf>
    <xf numFmtId="0" fontId="6" fillId="0" borderId="63" xfId="47" applyFont="1" applyBorder="1" applyAlignment="1" applyProtection="1">
      <alignment horizontal="center" vertical="center" wrapText="1"/>
      <protection hidden="1"/>
    </xf>
    <xf numFmtId="0" fontId="6" fillId="0" borderId="64" xfId="47" applyFont="1" applyBorder="1" applyAlignment="1" applyProtection="1">
      <alignment horizontal="center" vertical="center" wrapText="1"/>
      <protection hidden="1"/>
    </xf>
    <xf numFmtId="0" fontId="40" fillId="0" borderId="14" xfId="47" applyFont="1" applyBorder="1" applyAlignment="1">
      <alignment horizontal="left" vertical="center" shrinkToFit="1"/>
    </xf>
    <xf numFmtId="0" fontId="6" fillId="0" borderId="81" xfId="47" applyFont="1" applyBorder="1" applyAlignment="1">
      <alignment horizontal="left" vertical="center"/>
    </xf>
  </cellXfs>
  <cellStyles count="48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どちらでもない" xfId="19"/>
    <cellStyle name="ハイパーリンク" xfId="44" builtinId="8"/>
    <cellStyle name="メモ" xfId="28"/>
    <cellStyle name="リンク セル" xfId="29"/>
    <cellStyle name="悪い" xfId="32"/>
    <cellStyle name="計算" xfId="40"/>
    <cellStyle name="警告文" xfId="42"/>
    <cellStyle name="見出し 1" xfId="36"/>
    <cellStyle name="見出し 2" xfId="37"/>
    <cellStyle name="見出し 3" xfId="38"/>
    <cellStyle name="見出し 4" xfId="39"/>
    <cellStyle name="集計" xfId="43"/>
    <cellStyle name="出力" xfId="31"/>
    <cellStyle name="説明文" xfId="41"/>
    <cellStyle name="入力" xfId="30"/>
    <cellStyle name="標準" xfId="0" builtinId="0"/>
    <cellStyle name="標準 2" xfId="33"/>
    <cellStyle name="標準 3" xfId="34"/>
    <cellStyle name="標準 4" xfId="47"/>
    <cellStyle name="標準_はじめに" xfId="46"/>
    <cellStyle name="標準_加盟校" xfId="45"/>
    <cellStyle name="良い" xfId="35"/>
  </cellStyles>
  <dxfs count="1">
    <dxf>
      <font>
        <b/>
        <i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CFFFF"/>
      <color rgb="FF66FF99"/>
      <color rgb="FF99FFCC"/>
      <color rgb="FF66FF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
<Relationships xmlns="http://schemas.openxmlformats.org/package/2006/relationships">
  <Relationship Id="rId8" Type="http://schemas.openxmlformats.org/officeDocument/2006/relationships/worksheet" Target="worksheets/sheet8.xml" />
  <Relationship Id="rId13" Type="http://schemas.openxmlformats.org/officeDocument/2006/relationships/calcChain" Target="calcChain.xml" />
  <Relationship Id="rId3" Type="http://schemas.openxmlformats.org/officeDocument/2006/relationships/worksheet" Target="worksheets/sheet3.xml" />
  <Relationship Id="rId7" Type="http://schemas.openxmlformats.org/officeDocument/2006/relationships/worksheet" Target="worksheets/sheet7.xml" />
  <Relationship Id="rId12" Type="http://schemas.openxmlformats.org/officeDocument/2006/relationships/sharedStrings" Target="sharedStrings.xml" />
  <Relationship Id="rId2" Type="http://schemas.openxmlformats.org/officeDocument/2006/relationships/worksheet" Target="worksheets/sheet2.xml" />
  <Relationship Id="rId1" Type="http://schemas.openxmlformats.org/officeDocument/2006/relationships/worksheet" Target="worksheets/sheet1.xml" />
  <Relationship Id="rId6" Type="http://schemas.openxmlformats.org/officeDocument/2006/relationships/worksheet" Target="worksheets/sheet6.xml" />
  <Relationship Id="rId11" Type="http://schemas.openxmlformats.org/officeDocument/2006/relationships/styles" Target="styles.xml" />
  <Relationship Id="rId5" Type="http://schemas.openxmlformats.org/officeDocument/2006/relationships/worksheet" Target="worksheets/sheet5.xml" />
  <Relationship Id="rId10" Type="http://schemas.openxmlformats.org/officeDocument/2006/relationships/theme" Target="theme/theme1.xml" />
  <Relationship Id="rId4" Type="http://schemas.openxmlformats.org/officeDocument/2006/relationships/worksheet" Target="worksheets/sheet4.xml" />
  <Relationship Id="rId9" Type="http://schemas.openxmlformats.org/officeDocument/2006/relationships/worksheet" Target="worksheets/sheet9.xml" />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1019175</xdr:colOff>
      <xdr:row>0</xdr:row>
      <xdr:rowOff>38099</xdr:rowOff>
    </xdr:from>
    <xdr:to>
      <xdr:col>5</xdr:col>
      <xdr:colOff>152400</xdr:colOff>
      <xdr:row>9</xdr:row>
      <xdr:rowOff>134470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5086910" y="38099"/>
          <a:ext cx="321049" cy="1810871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257175</xdr:colOff>
      <xdr:row>1</xdr:row>
      <xdr:rowOff>161925</xdr:rowOff>
    </xdr:from>
    <xdr:to>
      <xdr:col>7</xdr:col>
      <xdr:colOff>876300</xdr:colOff>
      <xdr:row>8</xdr:row>
      <xdr:rowOff>85725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5514975" y="352425"/>
          <a:ext cx="3000375" cy="1257300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１～</a:t>
          </a:r>
          <a:r>
            <a:rPr kumimoji="1" lang="en-US" altLang="ja-JP" sz="1100"/>
            <a:t>10</a:t>
          </a:r>
          <a:r>
            <a:rPr kumimoji="1" lang="ja-JP" altLang="en-US" sz="1100"/>
            <a:t>行は、「参加者名簿」ファイル</a:t>
          </a:r>
          <a:endParaRPr kumimoji="1" lang="en-US" altLang="ja-JP" sz="1100"/>
        </a:p>
        <a:p>
          <a:pPr algn="l"/>
          <a:r>
            <a:rPr kumimoji="1" lang="ja-JP" altLang="en-US" sz="1100"/>
            <a:t>に </a:t>
          </a:r>
          <a:r>
            <a:rPr kumimoji="1" lang="en-US" altLang="ja-JP" sz="1100"/>
            <a:t>BD </a:t>
          </a:r>
          <a:r>
            <a:rPr kumimoji="1" lang="ja-JP" altLang="en-US" sz="1100"/>
            <a:t>のシートの最初だけ入力します。</a:t>
          </a:r>
          <a:endParaRPr kumimoji="1" lang="en-US" altLang="ja-JP" sz="1100"/>
        </a:p>
        <a:p>
          <a:pPr algn="l"/>
          <a:r>
            <a:rPr kumimoji="1" lang="ja-JP" altLang="en-US" sz="1100"/>
            <a:t>以降、名前・ふりがな・所属・グループ</a:t>
          </a:r>
          <a:endParaRPr kumimoji="1" lang="en-US" altLang="ja-JP" sz="1100"/>
        </a:p>
        <a:p>
          <a:pPr algn="l"/>
          <a:r>
            <a:rPr kumimoji="1" lang="ja-JP" altLang="en-US" sz="1100"/>
            <a:t>を、間を空けずにコピーして貼り付けてください。</a:t>
          </a:r>
          <a:endParaRPr kumimoji="1" lang="en-US" altLang="ja-JP" sz="1100"/>
        </a:p>
        <a:p>
          <a:pPr algn="l"/>
          <a:r>
            <a:rPr kumimoji="1" lang="ja-JP" altLang="en-US" sz="1100"/>
            <a:t>参加者名簿ファイルからアサミのデータを作成します。</a:t>
          </a:r>
          <a:endParaRPr kumimoji="1" lang="en-US" altLang="ja-JP" sz="1100"/>
        </a:p>
      </xdr:txBody>
    </xdr:sp>
    <xdr:clientData/>
  </xdr:twoCellAnchor>
  <xdr:twoCellAnchor>
    <xdr:from>
      <xdr:col>4</xdr:col>
      <xdr:colOff>1181100</xdr:colOff>
      <xdr:row>10</xdr:row>
      <xdr:rowOff>19050</xdr:rowOff>
    </xdr:from>
    <xdr:to>
      <xdr:col>5</xdr:col>
      <xdr:colOff>314325</xdr:colOff>
      <xdr:row>20</xdr:row>
      <xdr:rowOff>0</xdr:rowOff>
    </xdr:to>
    <xdr:sp macro="" textlink="">
      <xdr:nvSpPr>
        <xdr:cNvPr id="4" name="右中かっこ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6486525" y="1828800"/>
          <a:ext cx="323850" cy="1790700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409575</xdr:colOff>
      <xdr:row>12</xdr:row>
      <xdr:rowOff>85725</xdr:rowOff>
    </xdr:from>
    <xdr:to>
      <xdr:col>7</xdr:col>
      <xdr:colOff>1028700</xdr:colOff>
      <xdr:row>17</xdr:row>
      <xdr:rowOff>161925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/>
      </xdr:nvSpPr>
      <xdr:spPr>
        <a:xfrm>
          <a:off x="6905625" y="2257425"/>
          <a:ext cx="3000375" cy="981075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２校目以降は、ここのデータのみ</a:t>
          </a:r>
          <a:endParaRPr kumimoji="1" lang="en-US" altLang="ja-JP" sz="1100"/>
        </a:p>
        <a:p>
          <a:pPr algn="l"/>
          <a:r>
            <a:rPr kumimoji="1" lang="ja-JP" altLang="en-US" sz="1100"/>
            <a:t>「参加者名簿」ファイルに貼り付けて</a:t>
          </a:r>
          <a:endParaRPr kumimoji="1" lang="en-US" altLang="ja-JP" sz="1100"/>
        </a:p>
        <a:p>
          <a:pPr algn="l"/>
          <a:r>
            <a:rPr kumimoji="1" lang="ja-JP" altLang="en-US" sz="1100"/>
            <a:t>ください。</a:t>
          </a:r>
        </a:p>
      </xdr:txBody>
    </xdr:sp>
    <xdr:clientData/>
  </xdr:twoCellAnchor>
  <xdr:twoCellAnchor>
    <xdr:from>
      <xdr:col>5</xdr:col>
      <xdr:colOff>0</xdr:colOff>
      <xdr:row>23</xdr:row>
      <xdr:rowOff>0</xdr:rowOff>
    </xdr:from>
    <xdr:to>
      <xdr:col>5</xdr:col>
      <xdr:colOff>323850</xdr:colOff>
      <xdr:row>27</xdr:row>
      <xdr:rowOff>161925</xdr:rowOff>
    </xdr:to>
    <xdr:sp macro="" textlink="">
      <xdr:nvSpPr>
        <xdr:cNvPr id="6" name="右中かっこ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/>
      </xdr:nvSpPr>
      <xdr:spPr>
        <a:xfrm>
          <a:off x="6496050" y="3867150"/>
          <a:ext cx="323850" cy="1152525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476250</xdr:colOff>
      <xdr:row>23</xdr:row>
      <xdr:rowOff>104775</xdr:rowOff>
    </xdr:from>
    <xdr:to>
      <xdr:col>7</xdr:col>
      <xdr:colOff>1095375</xdr:colOff>
      <xdr:row>27</xdr:row>
      <xdr:rowOff>95250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/>
      </xdr:nvSpPr>
      <xdr:spPr>
        <a:xfrm>
          <a:off x="6972300" y="3971925"/>
          <a:ext cx="3000375" cy="981075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BS </a:t>
          </a:r>
          <a:r>
            <a:rPr kumimoji="1" lang="ja-JP" altLang="en-US" sz="1100"/>
            <a:t>のシートは、１～９行目はいりません。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種目、名前、ふりがな、所属、グループ</a:t>
          </a:r>
          <a:endParaRPr kumimoji="1" lang="en-US" altLang="ja-JP" sz="1100"/>
        </a:p>
        <a:p>
          <a:pPr algn="l"/>
          <a:r>
            <a:rPr kumimoji="1" lang="ja-JP" altLang="en-US" sz="1100"/>
            <a:t>の見出しを１行目に入れてください。</a:t>
          </a:r>
          <a:endParaRPr kumimoji="1" lang="en-US" altLang="ja-JP" sz="1100"/>
        </a:p>
        <a:p>
          <a:pPr algn="l"/>
          <a:r>
            <a:rPr kumimoji="1" lang="ja-JP" altLang="en-US" sz="1100"/>
            <a:t>あとは間を空けずにコピーして貼り付けてください。</a:t>
          </a:r>
          <a:endParaRPr kumimoji="1" lang="en-US" altLang="ja-JP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739028</xdr:colOff>
      <xdr:row>0</xdr:row>
      <xdr:rowOff>33618</xdr:rowOff>
    </xdr:from>
    <xdr:to>
      <xdr:col>5</xdr:col>
      <xdr:colOff>1060077</xdr:colOff>
      <xdr:row>16</xdr:row>
      <xdr:rowOff>190499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7059146" y="33618"/>
          <a:ext cx="321049" cy="3204881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1097616</xdr:colOff>
      <xdr:row>1</xdr:row>
      <xdr:rowOff>173131</xdr:rowOff>
    </xdr:from>
    <xdr:to>
      <xdr:col>8</xdr:col>
      <xdr:colOff>528918</xdr:colOff>
      <xdr:row>8</xdr:row>
      <xdr:rowOff>96931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7417734" y="363631"/>
          <a:ext cx="2994772" cy="1257300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１～</a:t>
          </a:r>
          <a:r>
            <a:rPr kumimoji="1" lang="en-US" altLang="ja-JP" sz="1100"/>
            <a:t>17</a:t>
          </a:r>
          <a:r>
            <a:rPr kumimoji="1" lang="ja-JP" altLang="en-US" sz="1100"/>
            <a:t>行は、「参加者名簿」ファイル</a:t>
          </a:r>
          <a:endParaRPr kumimoji="1" lang="en-US" altLang="ja-JP" sz="1100"/>
        </a:p>
        <a:p>
          <a:pPr algn="l"/>
          <a:r>
            <a:rPr kumimoji="1" lang="ja-JP" altLang="en-US" sz="1100"/>
            <a:t>に </a:t>
          </a:r>
          <a:r>
            <a:rPr kumimoji="1" lang="en-US" altLang="ja-JP" sz="1100"/>
            <a:t>BT</a:t>
          </a:r>
          <a:r>
            <a:rPr kumimoji="1" lang="en-US" altLang="ja-JP" sz="1100" baseline="0"/>
            <a:t> </a:t>
          </a:r>
          <a:r>
            <a:rPr kumimoji="1" lang="ja-JP" altLang="en-US" sz="1100"/>
            <a:t>のシートの最初だけ入力します。</a:t>
          </a:r>
          <a:endParaRPr kumimoji="1" lang="en-US" altLang="ja-JP" sz="1100"/>
        </a:p>
        <a:p>
          <a:pPr algn="l"/>
          <a:r>
            <a:rPr kumimoji="1" lang="ja-JP" altLang="en-US" sz="1100"/>
            <a:t>以降、名前・ふりがな・所属・グループ</a:t>
          </a:r>
          <a:endParaRPr kumimoji="1" lang="en-US" altLang="ja-JP" sz="1100"/>
        </a:p>
        <a:p>
          <a:pPr algn="l"/>
          <a:r>
            <a:rPr kumimoji="1" lang="ja-JP" altLang="en-US" sz="1100"/>
            <a:t>を、間を空けずにコピーして貼り付けてください。</a:t>
          </a:r>
          <a:endParaRPr kumimoji="1" lang="en-US" altLang="ja-JP" sz="1100"/>
        </a:p>
        <a:p>
          <a:pPr algn="l"/>
          <a:r>
            <a:rPr kumimoji="1" lang="ja-JP" altLang="en-US" sz="1100"/>
            <a:t>参加者名簿ファイルからアサミのデータを作成します。</a:t>
          </a:r>
          <a:endParaRPr kumimoji="1" lang="en-US" altLang="ja-JP" sz="1100"/>
        </a:p>
      </xdr:txBody>
    </xdr:sp>
    <xdr:clientData/>
  </xdr:twoCellAnchor>
  <xdr:twoCellAnchor>
    <xdr:from>
      <xdr:col>5</xdr:col>
      <xdr:colOff>633693</xdr:colOff>
      <xdr:row>19</xdr:row>
      <xdr:rowOff>52108</xdr:rowOff>
    </xdr:from>
    <xdr:to>
      <xdr:col>8</xdr:col>
      <xdr:colOff>324971</xdr:colOff>
      <xdr:row>24</xdr:row>
      <xdr:rowOff>128308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/>
      </xdr:nvSpPr>
      <xdr:spPr>
        <a:xfrm>
          <a:off x="6953811" y="3671608"/>
          <a:ext cx="3254748" cy="1028700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２校目以降は、ここの</a:t>
          </a:r>
          <a:r>
            <a:rPr kumimoji="1" lang="ja-JP" altLang="en-US" sz="1100" b="1" u="sng"/>
            <a:t>「表示されているデータのみ」</a:t>
          </a:r>
          <a:endParaRPr kumimoji="1" lang="en-US" altLang="ja-JP" sz="1100" b="1" u="sng"/>
        </a:p>
        <a:p>
          <a:pPr algn="l"/>
          <a:r>
            <a:rPr kumimoji="1" lang="ja-JP" altLang="en-US" sz="1100"/>
            <a:t>「参加者名簿」ファイルに貼り付けて</a:t>
          </a:r>
          <a:endParaRPr kumimoji="1" lang="en-US" altLang="ja-JP" sz="1100"/>
        </a:p>
        <a:p>
          <a:pPr algn="l"/>
          <a:r>
            <a:rPr kumimoji="1" lang="ja-JP" altLang="en-US" sz="1100"/>
            <a:t>ください。</a:t>
          </a:r>
        </a:p>
      </xdr:txBody>
    </xdr:sp>
    <xdr:clientData/>
  </xdr:twoCellAnchor>
  <xdr:twoCellAnchor>
    <xdr:from>
      <xdr:col>5</xdr:col>
      <xdr:colOff>0</xdr:colOff>
      <xdr:row>17</xdr:row>
      <xdr:rowOff>44824</xdr:rowOff>
    </xdr:from>
    <xdr:to>
      <xdr:col>5</xdr:col>
      <xdr:colOff>323850</xdr:colOff>
      <xdr:row>29</xdr:row>
      <xdr:rowOff>0</xdr:rowOff>
    </xdr:to>
    <xdr:sp macro="" textlink="">
      <xdr:nvSpPr>
        <xdr:cNvPr id="6" name="右中かっこ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/>
      </xdr:nvSpPr>
      <xdr:spPr>
        <a:xfrm>
          <a:off x="6320118" y="3283324"/>
          <a:ext cx="323850" cy="2241176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173690</xdr:colOff>
      <xdr:row>10</xdr:row>
      <xdr:rowOff>71157</xdr:rowOff>
    </xdr:from>
    <xdr:to>
      <xdr:col>10</xdr:col>
      <xdr:colOff>1075764</xdr:colOff>
      <xdr:row>15</xdr:row>
      <xdr:rowOff>179294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/>
      </xdr:nvSpPr>
      <xdr:spPr>
        <a:xfrm>
          <a:off x="10057278" y="1976157"/>
          <a:ext cx="3277721" cy="1060637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GT </a:t>
          </a:r>
          <a:r>
            <a:rPr kumimoji="1" lang="ja-JP" altLang="en-US" sz="1100"/>
            <a:t>のシートは、１～</a:t>
          </a:r>
          <a:r>
            <a:rPr kumimoji="1" lang="en-US" altLang="ja-JP" sz="1100"/>
            <a:t>16</a:t>
          </a:r>
          <a:r>
            <a:rPr kumimoji="1" lang="ja-JP" altLang="en-US" sz="1100"/>
            <a:t>行目はいりません。</a:t>
          </a:r>
          <a:endParaRPr kumimoji="1" lang="en-US" altLang="ja-JP" sz="1100"/>
        </a:p>
        <a:p>
          <a:pPr algn="l"/>
          <a:r>
            <a:rPr kumimoji="1" lang="en-US" altLang="ja-JP" sz="1100"/>
            <a:t>17</a:t>
          </a:r>
          <a:r>
            <a:rPr kumimoji="1" lang="ja-JP" altLang="en-US" sz="1100"/>
            <a:t>行目の、種目、名前、ふりがな、所属、グループ</a:t>
          </a:r>
          <a:endParaRPr kumimoji="1" lang="en-US" altLang="ja-JP" sz="1100"/>
        </a:p>
        <a:p>
          <a:pPr algn="l"/>
          <a:r>
            <a:rPr kumimoji="1" lang="ja-JP" altLang="en-US" sz="1100"/>
            <a:t>の見出しを１行目に入れてください。</a:t>
          </a:r>
          <a:endParaRPr kumimoji="1" lang="en-US" altLang="ja-JP" sz="1100"/>
        </a:p>
        <a:p>
          <a:pPr algn="l"/>
          <a:r>
            <a:rPr kumimoji="1" lang="ja-JP" altLang="en-US" sz="1100"/>
            <a:t>あとは間を空けずにコピーして貼り付けてください。</a:t>
          </a:r>
          <a:endParaRPr kumimoji="1" lang="en-US" altLang="ja-JP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133349</xdr:rowOff>
    </xdr:from>
    <xdr:to>
      <xdr:col>4</xdr:col>
      <xdr:colOff>514350</xdr:colOff>
      <xdr:row>25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285750" y="1390649"/>
          <a:ext cx="2895600" cy="2286001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プログラムの「各校引率顧問」作成用です。</a:t>
          </a: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特に何もしないでください。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en-US" altLang="ja-JP" sz="1100"/>
            <a:t>【</a:t>
          </a:r>
          <a:r>
            <a:rPr kumimoji="1" lang="ja-JP" altLang="en-US" sz="1100"/>
            <a:t>秋地区大会選手名簿・顧問引率名簿</a:t>
          </a:r>
          <a:r>
            <a:rPr kumimoji="1" lang="en-US" altLang="ja-JP" sz="1100"/>
            <a:t>】</a:t>
          </a:r>
          <a:r>
            <a:rPr kumimoji="1" lang="ja-JP" altLang="en-US" sz="1100"/>
            <a:t>ファイルはここを参照しています。このファイルを開いたまま作業してください。</a:t>
          </a:r>
          <a:endParaRPr kumimoji="1" lang="en-US" altLang="ja-JP" sz="1100"/>
        </a:p>
        <a:p>
          <a:pPr algn="l"/>
          <a:r>
            <a:rPr kumimoji="1" lang="ja-JP" altLang="en-US" sz="1100"/>
            <a:t>閉じると反映されません。</a:t>
          </a:r>
          <a:endParaRPr kumimoji="1" lang="en-US" altLang="ja-JP" sz="1100"/>
        </a:p>
        <a:p>
          <a:pPr algn="l"/>
          <a:r>
            <a:rPr kumimoji="1" lang="ja-JP" altLang="en-US" sz="1100"/>
            <a:t>うまくいかなければ、これをコピーしてはりつけてください。</a:t>
          </a:r>
          <a:endParaRPr kumimoji="1" lang="en-US" altLang="ja-JP" sz="1100"/>
        </a:p>
        <a:p>
          <a:pPr algn="l"/>
          <a:r>
            <a:rPr kumimoji="1" lang="ja-JP" altLang="en-US" sz="1100"/>
            <a:t>もし１６人以上登録があれば、表示されない選手がいますので、手作業でお願いします。</a:t>
          </a:r>
          <a:endParaRPr kumimoji="1" lang="en-US" altLang="ja-JP" sz="1100"/>
        </a:p>
        <a:p>
          <a:pPr algn="l"/>
          <a:endParaRPr kumimoji="1" lang="en-US" altLang="ja-JP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276225</xdr:colOff>
      <xdr:row>5</xdr:row>
      <xdr:rowOff>57150</xdr:rowOff>
    </xdr:from>
    <xdr:to>
      <xdr:col>5</xdr:col>
      <xdr:colOff>723900</xdr:colOff>
      <xdr:row>16</xdr:row>
      <xdr:rowOff>38100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/>
      </xdr:nvSpPr>
      <xdr:spPr>
        <a:xfrm>
          <a:off x="609600" y="1095375"/>
          <a:ext cx="2895600" cy="1866900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プログラムの「各校引率顧問」作成用です。</a:t>
          </a: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特に何もしないでください。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en-US" altLang="ja-JP" sz="1100"/>
            <a:t>【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秋地区大会選手名簿・顧問引率名簿</a:t>
          </a:r>
          <a:r>
            <a:rPr kumimoji="1" lang="en-US" altLang="ja-JP" sz="1100"/>
            <a:t>】</a:t>
          </a:r>
          <a:r>
            <a:rPr kumimoji="1" lang="ja-JP" altLang="en-US" sz="1100"/>
            <a:t>ファイルはここを参照しています。このファイルを開いたまま作業してください。</a:t>
          </a:r>
          <a:endParaRPr kumimoji="1" lang="en-US" altLang="ja-JP" sz="1100"/>
        </a:p>
        <a:p>
          <a:pPr algn="l"/>
          <a:r>
            <a:rPr kumimoji="1" lang="ja-JP" altLang="en-US" sz="1100"/>
            <a:t>閉じると反映されません。</a:t>
          </a:r>
          <a:endParaRPr kumimoji="1" lang="en-US" altLang="ja-JP" sz="1100"/>
        </a:p>
        <a:p>
          <a:pPr algn="l"/>
          <a:r>
            <a:rPr kumimoji="1" lang="ja-JP" altLang="en-US" sz="1100"/>
            <a:t>うまくいかなければ、コピーしてはりつけてください。</a:t>
          </a:r>
          <a:endParaRPr kumimoji="1" lang="en-US" altLang="ja-JP" sz="1100"/>
        </a:p>
      </xdr:txBody>
    </xdr:sp>
    <xdr:clientData/>
  </xdr:twoCellAnchor>
</xdr:wsDr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-kuribayashi@niigata-meikun.ed.jp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view="pageBreakPreview" zoomScaleNormal="100" zoomScaleSheetLayoutView="100" workbookViewId="0">
      <selection sqref="A1:XFD1048576"/>
    </sheetView>
  </sheetViews>
  <sheetFormatPr defaultColWidth="9" defaultRowHeight="13.5" x14ac:dyDescent="0.15"/>
  <cols>
    <col min="1" max="1" width="3.5" style="1" bestFit="1" customWidth="1"/>
    <col min="2" max="3" width="13" style="1" bestFit="1" customWidth="1"/>
    <col min="4" max="4" width="38" style="1" bestFit="1" customWidth="1"/>
    <col min="5" max="5" width="13" style="1" bestFit="1" customWidth="1"/>
    <col min="6" max="7" width="13.875" style="1" bestFit="1" customWidth="1"/>
    <col min="8" max="8" width="25.5" style="1" bestFit="1" customWidth="1"/>
    <col min="9" max="9" width="9" style="1" bestFit="1" customWidth="1"/>
    <col min="10" max="16384" width="9" style="1"/>
  </cols>
  <sheetData>
    <row r="1" spans="1:8" x14ac:dyDescent="0.15">
      <c r="B1" s="16" t="s">
        <v>233</v>
      </c>
      <c r="C1" s="16" t="s">
        <v>234</v>
      </c>
      <c r="D1" s="16" t="s">
        <v>235</v>
      </c>
      <c r="F1" s="1" t="s">
        <v>236</v>
      </c>
      <c r="G1" s="1" t="s">
        <v>237</v>
      </c>
    </row>
    <row r="2" spans="1:8" x14ac:dyDescent="0.15">
      <c r="A2" s="1">
        <v>1</v>
      </c>
      <c r="B2" s="14" t="s">
        <v>51</v>
      </c>
      <c r="C2" s="15" t="s">
        <v>73</v>
      </c>
      <c r="D2" s="15" t="s">
        <v>198</v>
      </c>
      <c r="E2" s="14" t="s">
        <v>51</v>
      </c>
      <c r="F2" s="14" t="s">
        <v>120</v>
      </c>
      <c r="G2" s="14" t="s">
        <v>145</v>
      </c>
      <c r="H2" s="14" t="s">
        <v>168</v>
      </c>
    </row>
    <row r="3" spans="1:8" x14ac:dyDescent="0.15">
      <c r="A3" s="1">
        <v>2</v>
      </c>
      <c r="B3" s="14" t="s">
        <v>50</v>
      </c>
      <c r="C3" s="15" t="s">
        <v>77</v>
      </c>
      <c r="D3" s="15" t="s">
        <v>92</v>
      </c>
      <c r="E3" s="14" t="s">
        <v>50</v>
      </c>
      <c r="F3" s="14" t="s">
        <v>121</v>
      </c>
      <c r="G3" s="14" t="s">
        <v>146</v>
      </c>
      <c r="H3" s="14" t="s">
        <v>169</v>
      </c>
    </row>
    <row r="4" spans="1:8" x14ac:dyDescent="0.15">
      <c r="A4" s="1">
        <v>3</v>
      </c>
      <c r="B4" s="14" t="s">
        <v>52</v>
      </c>
      <c r="C4" s="15" t="s">
        <v>81</v>
      </c>
      <c r="D4" s="15" t="s">
        <v>107</v>
      </c>
      <c r="E4" s="14" t="s">
        <v>52</v>
      </c>
      <c r="F4" s="14" t="s">
        <v>122</v>
      </c>
      <c r="G4" s="14" t="s">
        <v>147</v>
      </c>
      <c r="H4" s="14" t="s">
        <v>170</v>
      </c>
    </row>
    <row r="5" spans="1:8" x14ac:dyDescent="0.15">
      <c r="A5" s="1">
        <v>4</v>
      </c>
      <c r="B5" s="14" t="s">
        <v>55</v>
      </c>
      <c r="C5" s="15" t="s">
        <v>83</v>
      </c>
      <c r="D5" s="15" t="s">
        <v>108</v>
      </c>
      <c r="E5" s="14" t="s">
        <v>55</v>
      </c>
      <c r="F5" s="14" t="s">
        <v>123</v>
      </c>
      <c r="G5" s="14" t="s">
        <v>148</v>
      </c>
      <c r="H5" s="14" t="s">
        <v>171</v>
      </c>
    </row>
    <row r="6" spans="1:8" x14ac:dyDescent="0.15">
      <c r="A6" s="1">
        <v>5</v>
      </c>
      <c r="B6" s="14" t="s">
        <v>53</v>
      </c>
      <c r="C6" s="15" t="s">
        <v>197</v>
      </c>
      <c r="D6" s="15" t="s">
        <v>196</v>
      </c>
      <c r="E6" s="14" t="s">
        <v>53</v>
      </c>
      <c r="F6" s="14" t="s">
        <v>124</v>
      </c>
      <c r="G6" s="14" t="s">
        <v>149</v>
      </c>
      <c r="H6" s="14" t="s">
        <v>172</v>
      </c>
    </row>
    <row r="7" spans="1:8" x14ac:dyDescent="0.15">
      <c r="A7" s="1">
        <v>6</v>
      </c>
      <c r="B7" s="14" t="s">
        <v>56</v>
      </c>
      <c r="C7" s="15" t="s">
        <v>76</v>
      </c>
      <c r="D7" s="15" t="s">
        <v>109</v>
      </c>
      <c r="E7" s="14" t="s">
        <v>56</v>
      </c>
      <c r="F7" s="14" t="s">
        <v>125</v>
      </c>
      <c r="G7" s="14" t="s">
        <v>150</v>
      </c>
      <c r="H7" s="14" t="s">
        <v>173</v>
      </c>
    </row>
    <row r="8" spans="1:8" x14ac:dyDescent="0.15">
      <c r="A8" s="1">
        <v>7</v>
      </c>
      <c r="B8" s="14" t="s">
        <v>54</v>
      </c>
      <c r="C8" s="15" t="s">
        <v>82</v>
      </c>
      <c r="D8" s="15" t="s">
        <v>98</v>
      </c>
      <c r="E8" s="14" t="s">
        <v>54</v>
      </c>
      <c r="F8" s="14" t="s">
        <v>126</v>
      </c>
      <c r="G8" s="14" t="s">
        <v>151</v>
      </c>
      <c r="H8" s="14" t="s">
        <v>174</v>
      </c>
    </row>
    <row r="9" spans="1:8" x14ac:dyDescent="0.15">
      <c r="A9" s="1">
        <v>8</v>
      </c>
      <c r="B9" s="14" t="s">
        <v>228</v>
      </c>
      <c r="C9" s="15" t="s">
        <v>74</v>
      </c>
      <c r="D9" s="15" t="s">
        <v>90</v>
      </c>
      <c r="E9" s="14" t="s">
        <v>228</v>
      </c>
      <c r="F9" s="14" t="s">
        <v>127</v>
      </c>
      <c r="G9" s="14" t="s">
        <v>142</v>
      </c>
      <c r="H9" s="14" t="s">
        <v>175</v>
      </c>
    </row>
    <row r="10" spans="1:8" x14ac:dyDescent="0.15">
      <c r="A10" s="1">
        <v>9</v>
      </c>
      <c r="B10" s="14" t="s">
        <v>229</v>
      </c>
      <c r="C10" s="15" t="s">
        <v>85</v>
      </c>
      <c r="D10" s="15" t="s">
        <v>100</v>
      </c>
      <c r="E10" s="14" t="s">
        <v>229</v>
      </c>
      <c r="F10" s="14" t="s">
        <v>128</v>
      </c>
      <c r="G10" s="14" t="s">
        <v>152</v>
      </c>
      <c r="H10" s="14" t="s">
        <v>176</v>
      </c>
    </row>
    <row r="11" spans="1:8" x14ac:dyDescent="0.15">
      <c r="A11" s="1">
        <v>10</v>
      </c>
      <c r="B11" s="14" t="s">
        <v>57</v>
      </c>
      <c r="C11" s="15" t="s">
        <v>80</v>
      </c>
      <c r="D11" s="15" t="s">
        <v>110</v>
      </c>
      <c r="E11" s="14" t="s">
        <v>57</v>
      </c>
      <c r="F11" s="14" t="s">
        <v>129</v>
      </c>
      <c r="G11" s="14" t="s">
        <v>153</v>
      </c>
      <c r="H11" s="14" t="s">
        <v>177</v>
      </c>
    </row>
    <row r="12" spans="1:8" x14ac:dyDescent="0.15">
      <c r="A12" s="1">
        <v>11</v>
      </c>
      <c r="B12" s="14" t="s">
        <v>58</v>
      </c>
      <c r="C12" s="15" t="s">
        <v>87</v>
      </c>
      <c r="D12" s="15" t="s">
        <v>96</v>
      </c>
      <c r="E12" s="14" t="s">
        <v>58</v>
      </c>
      <c r="F12" s="14" t="s">
        <v>130</v>
      </c>
      <c r="G12" s="14" t="s">
        <v>154</v>
      </c>
      <c r="H12" s="14" t="s">
        <v>178</v>
      </c>
    </row>
    <row r="13" spans="1:8" x14ac:dyDescent="0.15">
      <c r="A13" s="1">
        <v>12</v>
      </c>
      <c r="B13" s="14" t="s">
        <v>59</v>
      </c>
      <c r="C13" s="15" t="s">
        <v>89</v>
      </c>
      <c r="D13" s="15" t="s">
        <v>111</v>
      </c>
      <c r="E13" s="14" t="s">
        <v>59</v>
      </c>
      <c r="F13" s="14" t="s">
        <v>116</v>
      </c>
      <c r="G13" s="14" t="s">
        <v>155</v>
      </c>
      <c r="H13" s="14" t="s">
        <v>179</v>
      </c>
    </row>
    <row r="14" spans="1:8" x14ac:dyDescent="0.15">
      <c r="A14" s="1">
        <v>13</v>
      </c>
      <c r="B14" s="14" t="s">
        <v>60</v>
      </c>
      <c r="C14" s="15" t="s">
        <v>78</v>
      </c>
      <c r="D14" s="15" t="s">
        <v>113</v>
      </c>
      <c r="E14" s="14" t="s">
        <v>60</v>
      </c>
      <c r="F14" s="14" t="s">
        <v>131</v>
      </c>
      <c r="G14" s="14" t="s">
        <v>156</v>
      </c>
      <c r="H14" s="14" t="s">
        <v>180</v>
      </c>
    </row>
    <row r="15" spans="1:8" x14ac:dyDescent="0.15">
      <c r="A15" s="1">
        <v>14</v>
      </c>
      <c r="B15" s="14" t="s">
        <v>61</v>
      </c>
      <c r="C15" s="15" t="s">
        <v>91</v>
      </c>
      <c r="D15" s="15" t="s">
        <v>114</v>
      </c>
      <c r="E15" s="14" t="s">
        <v>61</v>
      </c>
      <c r="F15" s="14" t="s">
        <v>132</v>
      </c>
      <c r="G15" s="14" t="s">
        <v>79</v>
      </c>
      <c r="H15" s="14" t="s">
        <v>181</v>
      </c>
    </row>
    <row r="16" spans="1:8" x14ac:dyDescent="0.15">
      <c r="A16" s="1">
        <v>15</v>
      </c>
      <c r="B16" s="14" t="s">
        <v>62</v>
      </c>
      <c r="C16" s="15" t="s">
        <v>93</v>
      </c>
      <c r="D16" s="15" t="s">
        <v>194</v>
      </c>
      <c r="E16" s="14" t="s">
        <v>62</v>
      </c>
      <c r="F16" s="14" t="s">
        <v>133</v>
      </c>
      <c r="G16" s="14" t="s">
        <v>157</v>
      </c>
      <c r="H16" s="14" t="s">
        <v>182</v>
      </c>
    </row>
    <row r="17" spans="1:8" x14ac:dyDescent="0.15">
      <c r="A17" s="1">
        <v>16</v>
      </c>
      <c r="B17" s="14" t="s">
        <v>63</v>
      </c>
      <c r="C17" s="15" t="s">
        <v>94</v>
      </c>
      <c r="D17" s="15" t="s">
        <v>86</v>
      </c>
      <c r="E17" s="14" t="s">
        <v>63</v>
      </c>
      <c r="F17" s="14" t="s">
        <v>134</v>
      </c>
      <c r="G17" s="14" t="s">
        <v>158</v>
      </c>
      <c r="H17" s="14" t="s">
        <v>183</v>
      </c>
    </row>
    <row r="18" spans="1:8" x14ac:dyDescent="0.15">
      <c r="A18" s="1">
        <v>17</v>
      </c>
      <c r="B18" s="14" t="s">
        <v>72</v>
      </c>
      <c r="C18" s="15" t="s">
        <v>95</v>
      </c>
      <c r="D18" s="15" t="s">
        <v>97</v>
      </c>
      <c r="E18" s="14" t="s">
        <v>72</v>
      </c>
      <c r="F18" s="14" t="s">
        <v>135</v>
      </c>
      <c r="G18" s="14" t="s">
        <v>159</v>
      </c>
      <c r="H18" s="14" t="s">
        <v>184</v>
      </c>
    </row>
    <row r="19" spans="1:8" x14ac:dyDescent="0.15">
      <c r="A19" s="1">
        <v>18</v>
      </c>
      <c r="B19" s="14" t="s">
        <v>64</v>
      </c>
      <c r="C19" s="15" t="s">
        <v>99</v>
      </c>
      <c r="D19" s="15" t="s">
        <v>112</v>
      </c>
      <c r="E19" s="14" t="s">
        <v>64</v>
      </c>
      <c r="F19" s="14" t="s">
        <v>136</v>
      </c>
      <c r="G19" s="14" t="s">
        <v>160</v>
      </c>
      <c r="H19" s="14" t="s">
        <v>185</v>
      </c>
    </row>
    <row r="20" spans="1:8" x14ac:dyDescent="0.15">
      <c r="A20" s="1">
        <v>19</v>
      </c>
      <c r="B20" s="14" t="s">
        <v>65</v>
      </c>
      <c r="C20" s="15" t="s">
        <v>101</v>
      </c>
      <c r="D20" s="15" t="s">
        <v>115</v>
      </c>
      <c r="E20" s="14" t="s">
        <v>65</v>
      </c>
      <c r="F20" s="14" t="s">
        <v>137</v>
      </c>
      <c r="G20" s="14" t="s">
        <v>161</v>
      </c>
      <c r="H20" s="14" t="s">
        <v>186</v>
      </c>
    </row>
    <row r="21" spans="1:8" x14ac:dyDescent="0.15">
      <c r="A21" s="1">
        <v>20</v>
      </c>
      <c r="B21" s="14" t="s">
        <v>66</v>
      </c>
      <c r="C21" s="15" t="s">
        <v>103</v>
      </c>
      <c r="D21" s="15" t="s">
        <v>117</v>
      </c>
      <c r="E21" s="14" t="s">
        <v>66</v>
      </c>
      <c r="F21" s="14" t="s">
        <v>138</v>
      </c>
      <c r="G21" s="14" t="s">
        <v>162</v>
      </c>
      <c r="H21" s="14" t="s">
        <v>187</v>
      </c>
    </row>
    <row r="22" spans="1:8" x14ac:dyDescent="0.15">
      <c r="A22" s="1">
        <v>21</v>
      </c>
      <c r="B22" s="14" t="s">
        <v>67</v>
      </c>
      <c r="C22" s="15" t="s">
        <v>75</v>
      </c>
      <c r="D22" s="15" t="s">
        <v>102</v>
      </c>
      <c r="E22" s="14" t="s">
        <v>67</v>
      </c>
      <c r="F22" s="14" t="s">
        <v>139</v>
      </c>
      <c r="G22" s="14" t="s">
        <v>163</v>
      </c>
      <c r="H22" s="14" t="s">
        <v>188</v>
      </c>
    </row>
    <row r="23" spans="1:8" x14ac:dyDescent="0.15">
      <c r="A23" s="1">
        <v>22</v>
      </c>
      <c r="B23" s="14" t="s">
        <v>69</v>
      </c>
      <c r="C23" s="15" t="s">
        <v>104</v>
      </c>
      <c r="D23" s="15" t="s">
        <v>118</v>
      </c>
      <c r="E23" s="14" t="s">
        <v>69</v>
      </c>
      <c r="F23" s="14" t="s">
        <v>140</v>
      </c>
      <c r="G23" s="14" t="s">
        <v>164</v>
      </c>
      <c r="H23" s="14" t="s">
        <v>189</v>
      </c>
    </row>
    <row r="24" spans="1:8" x14ac:dyDescent="0.15">
      <c r="A24" s="1">
        <v>23</v>
      </c>
      <c r="B24" s="14" t="s">
        <v>68</v>
      </c>
      <c r="C24" s="15" t="s">
        <v>105</v>
      </c>
      <c r="D24" s="15" t="s">
        <v>119</v>
      </c>
      <c r="E24" s="14" t="s">
        <v>68</v>
      </c>
      <c r="F24" s="14" t="s">
        <v>141</v>
      </c>
      <c r="G24" s="14" t="s">
        <v>165</v>
      </c>
      <c r="H24" s="14" t="s">
        <v>190</v>
      </c>
    </row>
    <row r="25" spans="1:8" x14ac:dyDescent="0.15">
      <c r="A25" s="1">
        <v>24</v>
      </c>
      <c r="B25" s="14" t="s">
        <v>70</v>
      </c>
      <c r="C25" s="15" t="s">
        <v>84</v>
      </c>
      <c r="D25" s="15" t="s">
        <v>195</v>
      </c>
      <c r="E25" s="14" t="s">
        <v>70</v>
      </c>
      <c r="F25" s="14" t="s">
        <v>143</v>
      </c>
      <c r="G25" s="14" t="s">
        <v>166</v>
      </c>
      <c r="H25" s="14" t="s">
        <v>191</v>
      </c>
    </row>
    <row r="26" spans="1:8" x14ac:dyDescent="0.15">
      <c r="A26" s="1">
        <v>25</v>
      </c>
      <c r="B26" s="14" t="s">
        <v>71</v>
      </c>
      <c r="C26" s="15" t="s">
        <v>106</v>
      </c>
      <c r="D26" s="15" t="s">
        <v>88</v>
      </c>
      <c r="E26" s="14" t="s">
        <v>71</v>
      </c>
      <c r="F26" s="14" t="s">
        <v>144</v>
      </c>
      <c r="G26" s="14" t="s">
        <v>167</v>
      </c>
      <c r="H26" s="14" t="s">
        <v>192</v>
      </c>
    </row>
    <row r="67" spans="2:3" x14ac:dyDescent="0.15">
      <c r="B67" s="2"/>
      <c r="C67" s="4"/>
    </row>
    <row r="68" spans="2:3" x14ac:dyDescent="0.15">
      <c r="B68" s="2"/>
      <c r="C68" s="4"/>
    </row>
    <row r="69" spans="2:3" x14ac:dyDescent="0.15">
      <c r="B69" s="2"/>
      <c r="C69" s="4"/>
    </row>
    <row r="70" spans="2:3" x14ac:dyDescent="0.15">
      <c r="B70" s="2"/>
      <c r="C70" s="4"/>
    </row>
    <row r="71" spans="2:3" x14ac:dyDescent="0.15">
      <c r="B71" s="2"/>
      <c r="C71" s="4"/>
    </row>
    <row r="72" spans="2:3" x14ac:dyDescent="0.15">
      <c r="B72" s="2"/>
      <c r="C72" s="4"/>
    </row>
    <row r="73" spans="2:3" x14ac:dyDescent="0.15">
      <c r="B73" s="3"/>
      <c r="C73" s="4"/>
    </row>
    <row r="74" spans="2:3" x14ac:dyDescent="0.15">
      <c r="B74" s="3"/>
    </row>
  </sheetData>
  <phoneticPr fontId="19"/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"/>
  <sheetViews>
    <sheetView zoomScale="85" zoomScaleNormal="85" zoomScaleSheetLayoutView="100" workbookViewId="0">
      <selection activeCell="M20" sqref="M20"/>
    </sheetView>
  </sheetViews>
  <sheetFormatPr defaultColWidth="9" defaultRowHeight="16.5" customHeight="1" x14ac:dyDescent="0.15"/>
  <cols>
    <col min="1" max="4" width="4.625" style="10" customWidth="1"/>
    <col min="5" max="10" width="15" style="10" customWidth="1"/>
    <col min="11" max="12" width="4.625" style="10" customWidth="1"/>
    <col min="13" max="13" width="10.875" style="10" customWidth="1"/>
    <col min="14" max="16384" width="9" style="10"/>
  </cols>
  <sheetData>
    <row r="1" spans="1:15" ht="17.25" customHeight="1" x14ac:dyDescent="0.1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5" ht="17.25" customHeight="1" x14ac:dyDescent="0.15">
      <c r="A2" s="13"/>
      <c r="B2" s="39" t="s">
        <v>232</v>
      </c>
      <c r="C2" s="39"/>
      <c r="D2" s="39"/>
      <c r="E2" s="40"/>
      <c r="F2" s="40"/>
      <c r="G2" s="40"/>
      <c r="H2" s="40"/>
      <c r="I2" s="40"/>
      <c r="J2" s="40"/>
      <c r="K2" s="40"/>
      <c r="L2" s="39"/>
      <c r="M2" s="40"/>
      <c r="N2" s="40"/>
      <c r="O2" s="40"/>
    </row>
    <row r="3" spans="1:15" ht="17.25" customHeight="1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</row>
    <row r="4" spans="1:15" ht="16.5" customHeight="1" x14ac:dyDescent="0.15">
      <c r="A4" s="13"/>
      <c r="B4" s="13" t="s">
        <v>200</v>
      </c>
      <c r="C4" s="13"/>
      <c r="D4" s="13"/>
      <c r="E4" s="17" t="s">
        <v>335</v>
      </c>
      <c r="F4" s="13"/>
      <c r="G4" s="13"/>
      <c r="H4" s="13"/>
      <c r="I4" s="13"/>
      <c r="J4" s="13"/>
      <c r="K4" s="13"/>
      <c r="L4" s="13"/>
    </row>
    <row r="5" spans="1:15" ht="16.5" customHeight="1" x14ac:dyDescent="0.15">
      <c r="A5" s="13"/>
      <c r="B5" s="36"/>
      <c r="C5" s="13"/>
      <c r="D5" s="13"/>
      <c r="E5" s="13"/>
      <c r="F5" s="13"/>
      <c r="G5" s="13"/>
      <c r="H5" s="13"/>
      <c r="I5" s="13"/>
      <c r="J5" s="13"/>
      <c r="K5" s="13"/>
      <c r="L5" s="13"/>
      <c r="M5" s="18"/>
    </row>
    <row r="6" spans="1:15" ht="16.5" customHeight="1" x14ac:dyDescent="0.15">
      <c r="A6" s="13"/>
      <c r="B6" s="13" t="s">
        <v>201</v>
      </c>
      <c r="C6" s="13"/>
      <c r="D6" s="13"/>
      <c r="E6" s="17" t="s">
        <v>269</v>
      </c>
      <c r="F6" s="13"/>
      <c r="G6" s="13"/>
      <c r="H6" s="13"/>
      <c r="I6" s="13"/>
      <c r="J6" s="13"/>
      <c r="K6" s="13"/>
      <c r="L6" s="13"/>
    </row>
    <row r="7" spans="1:15" ht="16.5" customHeight="1" x14ac:dyDescent="0.15">
      <c r="B7" s="36"/>
    </row>
    <row r="8" spans="1:15" ht="16.5" customHeight="1" x14ac:dyDescent="0.15">
      <c r="A8" s="13"/>
      <c r="B8" s="13" t="s">
        <v>220</v>
      </c>
      <c r="C8" s="13"/>
      <c r="D8" s="13"/>
      <c r="E8" s="19" t="s">
        <v>336</v>
      </c>
      <c r="F8" s="13"/>
      <c r="G8" s="13"/>
      <c r="H8" s="13"/>
      <c r="I8" s="13"/>
      <c r="J8" s="13"/>
      <c r="K8" s="13"/>
      <c r="L8" s="13"/>
    </row>
    <row r="9" spans="1:15" ht="16.5" customHeight="1" x14ac:dyDescent="0.15">
      <c r="B9" s="36"/>
    </row>
    <row r="10" spans="1:15" ht="16.5" customHeight="1" x14ac:dyDescent="0.15">
      <c r="A10" s="13"/>
      <c r="B10" s="13" t="s">
        <v>267</v>
      </c>
      <c r="G10" s="29" t="s">
        <v>337</v>
      </c>
      <c r="H10" s="42" t="s">
        <v>268</v>
      </c>
      <c r="I10" s="13"/>
      <c r="J10" s="13"/>
      <c r="K10" s="13"/>
      <c r="L10" s="13"/>
    </row>
    <row r="12" spans="1:15" ht="16.5" customHeight="1" x14ac:dyDescent="0.15">
      <c r="A12" s="13"/>
      <c r="B12" s="13" t="s">
        <v>231</v>
      </c>
      <c r="C12" s="13"/>
      <c r="D12" s="13"/>
      <c r="E12" s="13"/>
      <c r="F12" s="13"/>
      <c r="G12" s="29">
        <v>44866</v>
      </c>
      <c r="H12" s="29">
        <v>44867</v>
      </c>
      <c r="I12" s="29">
        <v>44868</v>
      </c>
      <c r="J12" s="13"/>
      <c r="K12" s="13"/>
      <c r="L12" s="13"/>
    </row>
    <row r="13" spans="1:15" ht="16.5" customHeight="1" x14ac:dyDescent="0.15">
      <c r="A13" s="13"/>
      <c r="B13" s="13"/>
      <c r="C13" s="13"/>
      <c r="D13" s="13"/>
      <c r="I13" s="13"/>
      <c r="J13" s="13"/>
      <c r="K13" s="13"/>
      <c r="L13" s="13"/>
    </row>
    <row r="14" spans="1:15" ht="16.5" customHeight="1" x14ac:dyDescent="0.15">
      <c r="A14" s="13"/>
      <c r="B14" s="13" t="s">
        <v>44</v>
      </c>
      <c r="C14" s="13"/>
      <c r="D14" s="13"/>
      <c r="G14" s="38" t="s">
        <v>64</v>
      </c>
    </row>
    <row r="15" spans="1:15" ht="16.5" customHeight="1" x14ac:dyDescent="0.15">
      <c r="A15" s="13"/>
      <c r="B15" s="13"/>
      <c r="C15" s="13"/>
      <c r="D15" s="13"/>
      <c r="I15" s="13"/>
      <c r="J15" s="13"/>
      <c r="K15" s="13"/>
      <c r="L15" s="13"/>
    </row>
    <row r="16" spans="1:15" ht="16.5" customHeight="1" x14ac:dyDescent="0.15">
      <c r="A16" s="13"/>
      <c r="B16" s="13" t="s">
        <v>46</v>
      </c>
      <c r="C16" s="13"/>
      <c r="D16" s="13"/>
      <c r="H16" s="33" t="s">
        <v>25</v>
      </c>
      <c r="I16" s="35" t="s">
        <v>0</v>
      </c>
    </row>
    <row r="17" spans="1:21" ht="16.5" customHeight="1" x14ac:dyDescent="0.15">
      <c r="A17" s="13"/>
      <c r="B17" s="13"/>
      <c r="C17" s="13"/>
      <c r="D17" s="13"/>
      <c r="H17" s="30" t="s">
        <v>338</v>
      </c>
      <c r="I17" s="32" t="s">
        <v>339</v>
      </c>
    </row>
    <row r="19" spans="1:21" ht="16.5" customHeight="1" x14ac:dyDescent="0.15">
      <c r="A19" s="13"/>
      <c r="B19" s="13" t="s">
        <v>47</v>
      </c>
      <c r="C19" s="13"/>
      <c r="D19" s="13"/>
      <c r="E19" s="13"/>
      <c r="F19" s="13"/>
      <c r="I19" s="37" t="s">
        <v>342</v>
      </c>
      <c r="J19" s="41"/>
      <c r="K19" s="13"/>
      <c r="L19" s="13"/>
      <c r="N19" s="10" ph="1"/>
      <c r="P19" s="10" ph="1"/>
      <c r="U19" s="10" ph="1"/>
    </row>
    <row r="20" spans="1:21" ht="16.5" customHeight="1" x14ac:dyDescent="0.15">
      <c r="B20" s="13"/>
      <c r="M20" s="13"/>
    </row>
    <row r="21" spans="1:21" ht="16.5" customHeight="1" x14ac:dyDescent="0.15">
      <c r="A21" s="13"/>
      <c r="B21" s="13" t="s">
        <v>3</v>
      </c>
      <c r="H21" s="33" t="s">
        <v>48</v>
      </c>
      <c r="I21" s="34" t="s">
        <v>45</v>
      </c>
      <c r="J21" s="35" t="s">
        <v>13</v>
      </c>
      <c r="K21" s="13"/>
      <c r="L21" s="13"/>
      <c r="M21" s="13"/>
    </row>
    <row r="22" spans="1:21" ht="16.5" customHeight="1" x14ac:dyDescent="0.15">
      <c r="C22" s="13"/>
      <c r="D22" s="13"/>
      <c r="H22" s="30">
        <v>10</v>
      </c>
      <c r="I22" s="31">
        <v>15</v>
      </c>
      <c r="J22" s="234" t="s">
        <v>341</v>
      </c>
      <c r="M22" s="13"/>
    </row>
  </sheetData>
  <phoneticPr fontId="19"/>
  <hyperlinks>
    <hyperlink ref="I19" r:id="rId1"/>
  </hyperlinks>
  <pageMargins left="0.75" right="0.75" top="1" bottom="1" header="0.51200000000000001" footer="0.51200000000000001"/>
  <pageSetup paperSize="9" orientation="portrait" r:id="rId2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="▼ボタンをクリックし、学校名を選択してください">
          <x14:formula1>
            <xm:f>'⓪加盟校'!$B$2:$B$26</xm:f>
          </x14:formula1>
          <xm:sqref>G14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0"/>
  <sheetViews>
    <sheetView tabSelected="1" view="pageBreakPreview" zoomScaleNormal="100" zoomScaleSheetLayoutView="100" workbookViewId="0">
      <selection activeCell="B1" sqref="B1"/>
    </sheetView>
  </sheetViews>
  <sheetFormatPr defaultRowHeight="13.5" x14ac:dyDescent="0.15"/>
  <cols>
    <col min="9" max="9" width="12" customWidth="1"/>
  </cols>
  <sheetData>
    <row r="2" spans="1:9" ht="18.75" x14ac:dyDescent="0.15">
      <c r="A2" s="5" t="s">
        <v>49</v>
      </c>
    </row>
    <row r="4" spans="1:9" ht="13.5" customHeight="1" x14ac:dyDescent="0.15">
      <c r="B4" s="235" t="s">
        <v>14</v>
      </c>
      <c r="C4" s="235"/>
      <c r="D4" s="235"/>
      <c r="E4" s="235"/>
      <c r="F4" s="235"/>
      <c r="G4" s="235"/>
      <c r="H4" s="235"/>
      <c r="I4" s="235"/>
    </row>
    <row r="5" spans="1:9" x14ac:dyDescent="0.15">
      <c r="B5" s="235"/>
      <c r="C5" s="235"/>
      <c r="D5" s="235"/>
      <c r="E5" s="235"/>
      <c r="F5" s="235"/>
      <c r="G5" s="235"/>
      <c r="H5" s="235"/>
      <c r="I5" s="235"/>
    </row>
    <row r="6" spans="1:9" x14ac:dyDescent="0.15">
      <c r="B6" s="235"/>
      <c r="C6" s="235"/>
      <c r="D6" s="235"/>
      <c r="E6" s="235"/>
      <c r="F6" s="235"/>
      <c r="G6" s="235"/>
      <c r="H6" s="235"/>
      <c r="I6" s="235"/>
    </row>
    <row r="8" spans="1:9" ht="13.5" customHeight="1" x14ac:dyDescent="0.15">
      <c r="B8" s="236" t="s">
        <v>11</v>
      </c>
      <c r="C8" s="237"/>
      <c r="D8" s="237"/>
      <c r="E8" s="237"/>
      <c r="F8" s="237"/>
      <c r="G8" s="237"/>
      <c r="H8" s="237"/>
      <c r="I8" s="238"/>
    </row>
    <row r="9" spans="1:9" x14ac:dyDescent="0.15">
      <c r="B9" s="239"/>
      <c r="C9" s="240"/>
      <c r="D9" s="240"/>
      <c r="E9" s="240"/>
      <c r="F9" s="240"/>
      <c r="G9" s="240"/>
      <c r="H9" s="240"/>
      <c r="I9" s="241"/>
    </row>
    <row r="10" spans="1:9" x14ac:dyDescent="0.15">
      <c r="B10" s="242"/>
      <c r="C10" s="243"/>
      <c r="D10" s="243"/>
      <c r="E10" s="243"/>
      <c r="F10" s="243"/>
      <c r="G10" s="243"/>
      <c r="H10" s="243"/>
      <c r="I10" s="244"/>
    </row>
    <row r="11" spans="1:9" x14ac:dyDescent="0.15">
      <c r="B11" s="6"/>
      <c r="C11" s="6"/>
      <c r="D11" s="6"/>
      <c r="E11" s="6"/>
      <c r="F11" s="6"/>
      <c r="G11" s="6"/>
      <c r="H11" s="6"/>
      <c r="I11" s="6"/>
    </row>
    <row r="12" spans="1:9" x14ac:dyDescent="0.15">
      <c r="B12" t="s">
        <v>15</v>
      </c>
    </row>
    <row r="14" spans="1:9" ht="13.5" customHeight="1" x14ac:dyDescent="0.15">
      <c r="B14" s="236" t="s">
        <v>239</v>
      </c>
      <c r="C14" s="237"/>
      <c r="D14" s="237"/>
      <c r="E14" s="237"/>
      <c r="F14" s="237"/>
      <c r="G14" s="237"/>
      <c r="H14" s="237"/>
      <c r="I14" s="238"/>
    </row>
    <row r="15" spans="1:9" ht="13.5" customHeight="1" x14ac:dyDescent="0.15">
      <c r="B15" s="242"/>
      <c r="C15" s="243"/>
      <c r="D15" s="243"/>
      <c r="E15" s="243"/>
      <c r="F15" s="243"/>
      <c r="G15" s="243"/>
      <c r="H15" s="243"/>
      <c r="I15" s="244"/>
    </row>
    <row r="16" spans="1:9" x14ac:dyDescent="0.15">
      <c r="B16" s="6"/>
      <c r="C16" s="6"/>
      <c r="D16" s="6"/>
      <c r="E16" s="6"/>
      <c r="F16" s="6"/>
      <c r="G16" s="6"/>
      <c r="H16" s="6"/>
      <c r="I16" s="6"/>
    </row>
    <row r="17" spans="2:11" x14ac:dyDescent="0.15">
      <c r="B17" t="s">
        <v>9</v>
      </c>
    </row>
    <row r="19" spans="2:11" ht="13.5" customHeight="1" x14ac:dyDescent="0.15">
      <c r="B19" s="245" t="s">
        <v>240</v>
      </c>
      <c r="C19" s="245"/>
      <c r="D19" s="245"/>
      <c r="E19" s="245"/>
      <c r="F19" s="245"/>
      <c r="G19" s="245"/>
      <c r="H19" s="245"/>
      <c r="I19" s="245"/>
    </row>
    <row r="20" spans="2:11" x14ac:dyDescent="0.15">
      <c r="B20" s="245"/>
      <c r="C20" s="245"/>
      <c r="D20" s="245"/>
      <c r="E20" s="245"/>
      <c r="F20" s="245"/>
      <c r="G20" s="245"/>
      <c r="H20" s="245"/>
      <c r="I20" s="245"/>
    </row>
    <row r="21" spans="2:11" x14ac:dyDescent="0.15">
      <c r="B21" s="6"/>
      <c r="C21" s="6"/>
      <c r="D21" s="6"/>
      <c r="E21" s="6"/>
      <c r="F21" s="6"/>
      <c r="G21" s="6"/>
      <c r="H21" s="6"/>
      <c r="I21" s="6"/>
    </row>
    <row r="22" spans="2:11" x14ac:dyDescent="0.15">
      <c r="D22" s="246" t="str">
        <f>"例：「（学番）"&amp;①主管校用!G14&amp;"高　男（女）」"</f>
        <v>例：「（学番）新潟明訓高　男（女）」</v>
      </c>
      <c r="E22" s="247"/>
      <c r="F22" s="247"/>
      <c r="G22" s="247"/>
      <c r="H22" s="8"/>
      <c r="K22" t="s">
        <v>230</v>
      </c>
    </row>
    <row r="24" spans="2:11" x14ac:dyDescent="0.15">
      <c r="B24" t="s">
        <v>17</v>
      </c>
    </row>
    <row r="25" spans="2:11" ht="18.75" x14ac:dyDescent="0.15">
      <c r="B25" t="s">
        <v>18</v>
      </c>
      <c r="E25" s="5"/>
      <c r="F25" s="16" t="str">
        <f>①主管校用!I19</f>
        <v>a-kuribayashi@niigata-meikun.ed.jp</v>
      </c>
      <c r="K25" t="s">
        <v>230</v>
      </c>
    </row>
    <row r="27" spans="2:11" ht="18.75" x14ac:dyDescent="0.15">
      <c r="C27" s="7" t="str">
        <f>"申込期限　"&amp;①主管校用!H22&amp;"月　"&amp;①主管校用!I22&amp;"日("&amp;①主管校用!J22&amp;")まで"</f>
        <v>申込期限　10月　15日(火)まで</v>
      </c>
      <c r="G27" s="16"/>
      <c r="K27" s="16" t="s">
        <v>230</v>
      </c>
    </row>
    <row r="29" spans="2:11" ht="13.5" customHeight="1" x14ac:dyDescent="0.15">
      <c r="B29" s="245" t="s">
        <v>193</v>
      </c>
      <c r="C29" s="245"/>
      <c r="D29" s="245"/>
      <c r="E29" s="245"/>
      <c r="F29" s="245"/>
      <c r="G29" s="245"/>
      <c r="H29" s="245"/>
      <c r="I29" s="245"/>
    </row>
    <row r="30" spans="2:11" x14ac:dyDescent="0.15">
      <c r="B30" s="245"/>
      <c r="C30" s="245"/>
      <c r="D30" s="245"/>
      <c r="E30" s="245"/>
      <c r="F30" s="245"/>
      <c r="G30" s="245"/>
      <c r="H30" s="245"/>
      <c r="I30" s="245"/>
    </row>
    <row r="31" spans="2:11" x14ac:dyDescent="0.15">
      <c r="B31" s="6"/>
      <c r="C31" s="6"/>
      <c r="D31" s="6"/>
      <c r="E31" s="6"/>
      <c r="F31" s="6"/>
      <c r="G31" s="6"/>
      <c r="H31" s="6"/>
    </row>
    <row r="32" spans="2:11" ht="18.75" x14ac:dyDescent="0.15">
      <c r="B32" s="5" t="str">
        <f>"〒"&amp;INDEX('⓪加盟校'!C:C,MATCH(①主管校用!G14,'⓪加盟校'!B:B,0))</f>
        <v xml:space="preserve">〒９５０－０１１６ </v>
      </c>
      <c r="K32" s="16" t="s">
        <v>230</v>
      </c>
    </row>
    <row r="33" spans="2:14" ht="18.75" x14ac:dyDescent="0.15">
      <c r="B33" s="5" t="str">
        <f>INDEX('⓪加盟校'!D:D,MATCH(①主管校用!G14,'⓪加盟校'!B:B,0))</f>
        <v>新潟市江南区北山１０３７</v>
      </c>
      <c r="J33" s="2"/>
      <c r="K33" s="16" t="s">
        <v>230</v>
      </c>
      <c r="L33" s="1"/>
      <c r="M33" s="1"/>
    </row>
    <row r="34" spans="2:14" ht="18.75" x14ac:dyDescent="0.15">
      <c r="B34" s="5" t="str">
        <f>INDEX('⓪加盟校'!H:H,MATCH(①主管校用!G14,'⓪加盟校'!B:B,0))&amp;"　　　"&amp;①主管校用!H17&amp;"　"&amp;①主管校用!I17&amp;"　宛"</f>
        <v>新潟明訓高等学校　　　栗林　篤　宛</v>
      </c>
      <c r="K34" s="16" t="s">
        <v>230</v>
      </c>
    </row>
    <row r="35" spans="2:14" ht="18.75" x14ac:dyDescent="0.15">
      <c r="B35" s="5" t="str">
        <f>"TEL　"&amp;INDEX('⓪加盟校'!F:F,MATCH(①主管校用!G14,'⓪加盟校'!B:B,0))&amp;"（代表）"</f>
        <v>TEL　025-257-2131（代表）</v>
      </c>
      <c r="F35" s="9"/>
      <c r="I35" s="5"/>
      <c r="K35" s="16" t="s">
        <v>230</v>
      </c>
      <c r="L35" s="4"/>
      <c r="M35" s="1"/>
      <c r="N35" s="1"/>
    </row>
    <row r="36" spans="2:14" ht="18.75" x14ac:dyDescent="0.15">
      <c r="B36" s="5" t="str">
        <f>"FAX　"&amp;INDEX('⓪加盟校'!G:G,MATCH(①主管校用!G14,'⓪加盟校'!B:B,0))</f>
        <v>FAX　025-257-2077</v>
      </c>
      <c r="I36" s="5"/>
      <c r="K36" s="16" t="s">
        <v>230</v>
      </c>
    </row>
    <row r="37" spans="2:14" ht="7.5" customHeight="1" x14ac:dyDescent="0.15"/>
    <row r="38" spans="2:14" ht="7.5" customHeight="1" x14ac:dyDescent="0.15"/>
    <row r="39" spans="2:14" x14ac:dyDescent="0.15">
      <c r="B39" s="235" t="s">
        <v>7</v>
      </c>
      <c r="C39" s="235"/>
      <c r="D39" s="235"/>
      <c r="E39" s="235"/>
      <c r="F39" s="235"/>
      <c r="G39" s="235"/>
      <c r="H39" s="235"/>
      <c r="I39" s="235"/>
    </row>
    <row r="40" spans="2:14" x14ac:dyDescent="0.15">
      <c r="B40" s="235"/>
      <c r="C40" s="235"/>
      <c r="D40" s="235"/>
      <c r="E40" s="235"/>
      <c r="F40" s="235"/>
      <c r="G40" s="235"/>
      <c r="H40" s="235"/>
      <c r="I40" s="235"/>
    </row>
  </sheetData>
  <mergeCells count="7">
    <mergeCell ref="B39:I40"/>
    <mergeCell ref="B4:I6"/>
    <mergeCell ref="B8:I10"/>
    <mergeCell ref="B19:I20"/>
    <mergeCell ref="D22:G22"/>
    <mergeCell ref="B29:I30"/>
    <mergeCell ref="B14:I15"/>
  </mergeCells>
  <phoneticPr fontId="19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6"/>
  <sheetViews>
    <sheetView view="pageBreakPreview" zoomScaleNormal="100" zoomScaleSheetLayoutView="100" workbookViewId="0">
      <selection activeCell="K11" sqref="K11"/>
    </sheetView>
  </sheetViews>
  <sheetFormatPr defaultColWidth="9" defaultRowHeight="13.5" x14ac:dyDescent="0.15"/>
  <cols>
    <col min="1" max="1" width="11.625" style="43" customWidth="1"/>
    <col min="2" max="6" width="15" style="43" customWidth="1"/>
    <col min="7" max="7" width="5.75" style="43" customWidth="1"/>
    <col min="8" max="8" width="6.375" style="43" customWidth="1"/>
    <col min="9" max="25" width="9" style="43" bestFit="1" customWidth="1"/>
    <col min="26" max="26" width="41.625" style="43" bestFit="1" customWidth="1"/>
    <col min="27" max="27" width="9" style="43" bestFit="1" customWidth="1"/>
    <col min="28" max="16384" width="9" style="43"/>
  </cols>
  <sheetData>
    <row r="1" spans="1:16" ht="24" x14ac:dyDescent="0.15">
      <c r="A1" s="269" t="str">
        <f>①主管校用!E4&amp;"　"&amp;①主管校用!E6&amp;"参加申込書"</f>
        <v>令和６年度　新潟県高等学校秋季地区体育大会参加申込書</v>
      </c>
      <c r="B1" s="269"/>
      <c r="C1" s="269"/>
      <c r="D1" s="269"/>
      <c r="E1" s="269"/>
      <c r="F1" s="269"/>
      <c r="G1" s="269"/>
    </row>
    <row r="2" spans="1:16" ht="8.25" customHeight="1" thickBot="1" x14ac:dyDescent="0.2"/>
    <row r="3" spans="1:16" ht="25.5" customHeight="1" thickBot="1" x14ac:dyDescent="0.2">
      <c r="A3" s="71" t="s">
        <v>19</v>
      </c>
      <c r="B3" s="94"/>
      <c r="G3" s="11" t="s">
        <v>275</v>
      </c>
      <c r="I3" s="95" t="str">
        <f>IF(B3="","性別が未入力です","")</f>
        <v>性別が未入力です</v>
      </c>
    </row>
    <row r="4" spans="1:16" ht="8.25" customHeight="1" thickBot="1" x14ac:dyDescent="0.2"/>
    <row r="5" spans="1:16" ht="25.5" customHeight="1" x14ac:dyDescent="0.15">
      <c r="A5" s="96" t="s">
        <v>20</v>
      </c>
      <c r="B5" s="97"/>
      <c r="C5" s="98"/>
      <c r="D5" s="48" t="str">
        <f>IF(OR(C5="高志中等"),"教育学校","高等学校")</f>
        <v>高等学校</v>
      </c>
      <c r="E5" s="97"/>
      <c r="F5" s="97"/>
      <c r="G5" s="99"/>
      <c r="I5" s="69" t="str">
        <f>IF(C5="","学校名が未入力です","")</f>
        <v>学校名が未入力です</v>
      </c>
    </row>
    <row r="6" spans="1:16" ht="25.5" customHeight="1" x14ac:dyDescent="0.15">
      <c r="A6" s="270" t="s">
        <v>21</v>
      </c>
      <c r="B6" s="50" t="s">
        <v>22</v>
      </c>
      <c r="C6" s="51" t="e">
        <f>INDEX('⓪加盟校'!C:C,MATCH($C$5,'⓪加盟校'!$B:$B,0))</f>
        <v>#N/A</v>
      </c>
      <c r="D6" s="53"/>
      <c r="E6" s="53"/>
      <c r="F6" s="53"/>
      <c r="G6" s="54"/>
    </row>
    <row r="7" spans="1:16" ht="25.5" customHeight="1" x14ac:dyDescent="0.15">
      <c r="A7" s="271"/>
      <c r="B7" s="50" t="s">
        <v>23</v>
      </c>
      <c r="C7" s="51" t="e">
        <f>INDEX('⓪加盟校'!D:D,MATCH($C$5,'⓪加盟校'!$B:$B,0))</f>
        <v>#N/A</v>
      </c>
      <c r="D7" s="52"/>
      <c r="E7" s="52"/>
      <c r="F7" s="52"/>
      <c r="G7" s="55"/>
    </row>
    <row r="8" spans="1:16" ht="25.5" customHeight="1" thickBot="1" x14ac:dyDescent="0.2">
      <c r="A8" s="272"/>
      <c r="B8" s="100" t="s">
        <v>24</v>
      </c>
      <c r="C8" s="101" t="e">
        <f>INDEX('⓪加盟校'!F:F,MATCH($C$5,'⓪加盟校'!$B:$B,0))</f>
        <v>#N/A</v>
      </c>
      <c r="D8" s="59"/>
      <c r="E8" s="59"/>
      <c r="F8" s="59"/>
      <c r="G8" s="60"/>
    </row>
    <row r="9" spans="1:16" ht="8.25" customHeight="1" thickBot="1" x14ac:dyDescent="0.2">
      <c r="A9" s="102"/>
      <c r="B9" s="103"/>
      <c r="C9" s="104"/>
      <c r="D9" s="105"/>
      <c r="E9" s="64"/>
      <c r="F9" s="64"/>
      <c r="G9" s="64"/>
    </row>
    <row r="10" spans="1:16" ht="13.5" customHeight="1" thickBot="1" x14ac:dyDescent="0.2">
      <c r="A10" s="106"/>
      <c r="B10" s="107" t="s">
        <v>25</v>
      </c>
      <c r="C10" s="108" t="s">
        <v>0</v>
      </c>
      <c r="D10" s="109" t="s">
        <v>270</v>
      </c>
      <c r="E10" s="64"/>
      <c r="F10" s="64"/>
      <c r="G10" s="64"/>
      <c r="I10" s="192">
        <f>D11</f>
        <v>44866</v>
      </c>
      <c r="J10" s="192">
        <f t="shared" ref="J10:K10" si="0">E11</f>
        <v>44867</v>
      </c>
      <c r="K10" s="192">
        <f t="shared" si="0"/>
        <v>44868</v>
      </c>
    </row>
    <row r="11" spans="1:16" ht="25.5" customHeight="1" thickBot="1" x14ac:dyDescent="0.2">
      <c r="A11" s="110" t="s">
        <v>26</v>
      </c>
      <c r="B11" s="80"/>
      <c r="C11" s="111"/>
      <c r="D11" s="112">
        <f>①主管校用!G12</f>
        <v>44866</v>
      </c>
      <c r="E11" s="141">
        <f>①主管校用!H12</f>
        <v>44867</v>
      </c>
      <c r="F11" s="137">
        <f>①主管校用!I12</f>
        <v>44868</v>
      </c>
      <c r="I11" s="43" t="str">
        <f>I12&amp;I13&amp;I14</f>
        <v/>
      </c>
      <c r="J11" s="43" t="str">
        <f t="shared" ref="J11:K11" si="1">J12&amp;J13&amp;J14</f>
        <v/>
      </c>
      <c r="K11" s="43" t="str">
        <f t="shared" si="1"/>
        <v/>
      </c>
      <c r="L11" s="248"/>
      <c r="M11" s="248"/>
      <c r="N11" s="64"/>
    </row>
    <row r="12" spans="1:16" ht="25.5" customHeight="1" x14ac:dyDescent="0.15">
      <c r="A12" s="113" t="s">
        <v>27</v>
      </c>
      <c r="B12" s="80"/>
      <c r="C12" s="111"/>
      <c r="D12" s="114"/>
      <c r="E12" s="142"/>
      <c r="F12" s="138"/>
      <c r="I12" s="43" t="str">
        <f>IF(D12="○",$B12&amp;$C12,"")</f>
        <v/>
      </c>
      <c r="J12" s="43" t="str">
        <f t="shared" ref="J12:K12" si="2">IF(E12="○",$B12&amp;$C12,"")</f>
        <v/>
      </c>
      <c r="K12" s="43" t="str">
        <f t="shared" si="2"/>
        <v/>
      </c>
      <c r="L12" s="146"/>
      <c r="M12" s="145"/>
      <c r="O12" s="69"/>
    </row>
    <row r="13" spans="1:16" ht="25.5" customHeight="1" x14ac:dyDescent="0.15">
      <c r="A13" s="273" t="s">
        <v>10</v>
      </c>
      <c r="B13" s="80"/>
      <c r="C13" s="111"/>
      <c r="D13" s="115"/>
      <c r="E13" s="143"/>
      <c r="F13" s="139"/>
      <c r="I13" s="43" t="str">
        <f>IF(D13="○","・"&amp;$B13&amp;$C13,"")</f>
        <v/>
      </c>
      <c r="J13" s="43" t="str">
        <f t="shared" ref="J13:K13" si="3">IF(E13="○","・"&amp;$B13&amp;$C13,"")</f>
        <v/>
      </c>
      <c r="K13" s="43" t="str">
        <f t="shared" si="3"/>
        <v/>
      </c>
      <c r="L13" s="255"/>
      <c r="M13" s="256"/>
      <c r="O13" s="69"/>
      <c r="P13" s="69"/>
    </row>
    <row r="14" spans="1:16" ht="25.5" customHeight="1" thickBot="1" x14ac:dyDescent="0.2">
      <c r="A14" s="274"/>
      <c r="B14" s="87"/>
      <c r="C14" s="116"/>
      <c r="D14" s="117"/>
      <c r="E14" s="144"/>
      <c r="F14" s="140"/>
      <c r="I14" s="43" t="str">
        <f>IF(D14="○","・"&amp;$B14&amp;$C14,"")</f>
        <v/>
      </c>
      <c r="J14" s="43" t="str">
        <f t="shared" ref="J14" si="4">IF(E14="○","・"&amp;$B14&amp;$C14,"")</f>
        <v/>
      </c>
      <c r="K14" s="43" t="str">
        <f t="shared" ref="K14" si="5">IF(F14="○","・"&amp;$B14&amp;$C14,"")</f>
        <v/>
      </c>
      <c r="L14" s="118"/>
      <c r="M14" s="147"/>
      <c r="O14" s="69"/>
    </row>
    <row r="15" spans="1:16" ht="8.25" customHeight="1" thickBot="1" x14ac:dyDescent="0.2"/>
    <row r="16" spans="1:16" ht="25.5" customHeight="1" thickBot="1" x14ac:dyDescent="0.2">
      <c r="A16" s="70" t="s">
        <v>16</v>
      </c>
      <c r="C16" s="71" t="s">
        <v>4</v>
      </c>
      <c r="D16" s="94"/>
      <c r="E16" s="119" t="s">
        <v>271</v>
      </c>
      <c r="I16" s="69" t="str">
        <f>IF(D16="","参加の有無が未入力です","")</f>
        <v>参加の有無が未入力です</v>
      </c>
    </row>
    <row r="17" spans="1:26" ht="8.25" customHeight="1" thickBot="1" x14ac:dyDescent="0.2"/>
    <row r="18" spans="1:26" s="65" customFormat="1" x14ac:dyDescent="0.15">
      <c r="A18" s="263" t="s">
        <v>20</v>
      </c>
      <c r="B18" s="265" t="s">
        <v>28</v>
      </c>
      <c r="C18" s="249" t="s">
        <v>12</v>
      </c>
      <c r="D18" s="250"/>
      <c r="E18" s="249" t="s">
        <v>329</v>
      </c>
      <c r="F18" s="250"/>
      <c r="G18" s="251" t="s">
        <v>29</v>
      </c>
    </row>
    <row r="19" spans="1:26" s="65" customFormat="1" ht="14.25" thickBot="1" x14ac:dyDescent="0.2">
      <c r="A19" s="264"/>
      <c r="B19" s="266"/>
      <c r="C19" s="72" t="s">
        <v>25</v>
      </c>
      <c r="D19" s="73" t="s">
        <v>0</v>
      </c>
      <c r="E19" s="72" t="s">
        <v>330</v>
      </c>
      <c r="F19" s="73" t="s">
        <v>332</v>
      </c>
      <c r="G19" s="252"/>
    </row>
    <row r="20" spans="1:26" ht="25.5" customHeight="1" x14ac:dyDescent="0.15">
      <c r="A20" s="267" t="str">
        <f>IF($C$5="","",IF($C$5="長岡工業高等専門学校","長岡高専",IF($C$5="十日町高等学校松之山分校","十日町松之山",$C$5)))</f>
        <v/>
      </c>
      <c r="B20" s="268">
        <v>1</v>
      </c>
      <c r="C20" s="120"/>
      <c r="D20" s="121"/>
      <c r="E20" s="120"/>
      <c r="F20" s="121"/>
      <c r="G20" s="84"/>
      <c r="I20" s="122" t="str">
        <f t="shared" ref="I20:I29" si="6">TRIM(C20)&amp;TRIM(D20)</f>
        <v/>
      </c>
      <c r="J20" s="43">
        <f>IF(COUNTIF($I$20:I20,I20)&gt;1,0,COUNTIF($I$20:I20,I20))</f>
        <v>1</v>
      </c>
      <c r="K20" s="43">
        <f>SUM(J20:J34)</f>
        <v>1</v>
      </c>
      <c r="L20" s="123" t="s">
        <v>238</v>
      </c>
      <c r="R20" s="78">
        <f t="shared" ref="R20:R29" si="7">SUM(S20:W20)</f>
        <v>11111</v>
      </c>
      <c r="S20" s="78">
        <f t="shared" ref="S20:S29" si="8">IF(C20="",1,0)</f>
        <v>1</v>
      </c>
      <c r="T20" s="78">
        <f t="shared" ref="T20:T29" si="9">IF(D20="",10,0)</f>
        <v>10</v>
      </c>
      <c r="U20" s="78">
        <f t="shared" ref="U20:U29" si="10">IF(E20="",100,0)</f>
        <v>100</v>
      </c>
      <c r="V20" s="78">
        <f t="shared" ref="V20:V29" si="11">IF(F20="",1000,0)</f>
        <v>1000</v>
      </c>
      <c r="W20" s="78">
        <f t="shared" ref="W20:W29" si="12">IF(G20="",10000,0)</f>
        <v>10000</v>
      </c>
      <c r="X20" s="78"/>
      <c r="Y20" s="78">
        <v>10</v>
      </c>
      <c r="Z20" s="78" t="s">
        <v>30</v>
      </c>
    </row>
    <row r="21" spans="1:26" ht="25.5" customHeight="1" x14ac:dyDescent="0.15">
      <c r="A21" s="258"/>
      <c r="B21" s="260"/>
      <c r="C21" s="124"/>
      <c r="D21" s="125"/>
      <c r="E21" s="124"/>
      <c r="F21" s="125"/>
      <c r="G21" s="84"/>
      <c r="I21" s="122" t="str">
        <f t="shared" si="6"/>
        <v/>
      </c>
      <c r="J21" s="43">
        <f>IF(COUNTIF($I$20:I21,I21)&gt;1,0,COUNTIF($I$20:I21,I21))</f>
        <v>0</v>
      </c>
      <c r="R21" s="78">
        <f t="shared" si="7"/>
        <v>11111</v>
      </c>
      <c r="S21" s="78">
        <f t="shared" si="8"/>
        <v>1</v>
      </c>
      <c r="T21" s="78">
        <f t="shared" si="9"/>
        <v>10</v>
      </c>
      <c r="U21" s="78">
        <f t="shared" si="10"/>
        <v>100</v>
      </c>
      <c r="V21" s="78">
        <f t="shared" si="11"/>
        <v>1000</v>
      </c>
      <c r="W21" s="78">
        <f t="shared" si="12"/>
        <v>10000</v>
      </c>
      <c r="X21" s="78"/>
      <c r="Y21" s="78">
        <v>100</v>
      </c>
      <c r="Z21" s="78" t="s">
        <v>31</v>
      </c>
    </row>
    <row r="22" spans="1:26" ht="25.5" customHeight="1" x14ac:dyDescent="0.15">
      <c r="A22" s="257" t="str">
        <f>IF($C$5="","",IF($C$5="長岡工業高等専門学校","長岡高専",IF($C$5="十日町高等学校松之山分校","十日町松之山",$C$5)))</f>
        <v/>
      </c>
      <c r="B22" s="259">
        <v>2</v>
      </c>
      <c r="C22" s="124"/>
      <c r="D22" s="125"/>
      <c r="E22" s="124"/>
      <c r="F22" s="125"/>
      <c r="G22" s="85"/>
      <c r="I22" s="122" t="str">
        <f t="shared" si="6"/>
        <v/>
      </c>
      <c r="J22" s="43">
        <f>IF(COUNTIF($I$20:I22,I22)&gt;1,0,COUNTIF($I$20:I22,I22))</f>
        <v>0</v>
      </c>
      <c r="R22" s="78">
        <f t="shared" si="7"/>
        <v>11111</v>
      </c>
      <c r="S22" s="78">
        <f t="shared" si="8"/>
        <v>1</v>
      </c>
      <c r="T22" s="78">
        <f t="shared" si="9"/>
        <v>10</v>
      </c>
      <c r="U22" s="78">
        <f t="shared" si="10"/>
        <v>100</v>
      </c>
      <c r="V22" s="78">
        <f t="shared" si="11"/>
        <v>1000</v>
      </c>
      <c r="W22" s="78">
        <f t="shared" si="12"/>
        <v>10000</v>
      </c>
      <c r="X22" s="78"/>
      <c r="Y22" s="78">
        <v>110</v>
      </c>
      <c r="Z22" s="78" t="s">
        <v>32</v>
      </c>
    </row>
    <row r="23" spans="1:26" ht="25.5" customHeight="1" x14ac:dyDescent="0.15">
      <c r="A23" s="258"/>
      <c r="B23" s="260"/>
      <c r="C23" s="124"/>
      <c r="D23" s="125"/>
      <c r="E23" s="124"/>
      <c r="F23" s="125"/>
      <c r="G23" s="84"/>
      <c r="I23" s="122" t="str">
        <f t="shared" si="6"/>
        <v/>
      </c>
      <c r="J23" s="43">
        <f>IF(COUNTIF($I$20:I23,I23)&gt;1,0,COUNTIF($I$20:I23,I23))</f>
        <v>0</v>
      </c>
      <c r="R23" s="78">
        <f t="shared" si="7"/>
        <v>11111</v>
      </c>
      <c r="S23" s="78">
        <f t="shared" si="8"/>
        <v>1</v>
      </c>
      <c r="T23" s="78">
        <f t="shared" si="9"/>
        <v>10</v>
      </c>
      <c r="U23" s="78">
        <f t="shared" si="10"/>
        <v>100</v>
      </c>
      <c r="V23" s="78">
        <f t="shared" si="11"/>
        <v>1000</v>
      </c>
      <c r="W23" s="78">
        <f t="shared" si="12"/>
        <v>10000</v>
      </c>
      <c r="X23" s="78"/>
      <c r="Y23" s="78">
        <v>1000</v>
      </c>
      <c r="Z23" s="78" t="s">
        <v>5</v>
      </c>
    </row>
    <row r="24" spans="1:26" ht="25.5" customHeight="1" x14ac:dyDescent="0.15">
      <c r="A24" s="257" t="str">
        <f>IF($C$5="","",IF($C$5="長岡工業高等専門学校","長岡高専",IF($C$5="十日町高等学校松之山分校","十日町松之山",$C$5)))</f>
        <v/>
      </c>
      <c r="B24" s="259">
        <v>3</v>
      </c>
      <c r="C24" s="124"/>
      <c r="D24" s="125"/>
      <c r="E24" s="124"/>
      <c r="F24" s="125"/>
      <c r="G24" s="85"/>
      <c r="I24" s="122" t="str">
        <f t="shared" si="6"/>
        <v/>
      </c>
      <c r="J24" s="43">
        <f>IF(COUNTIF($I$20:I24,I24)&gt;1,0,COUNTIF($I$20:I24,I24))</f>
        <v>0</v>
      </c>
      <c r="R24" s="78">
        <f t="shared" si="7"/>
        <v>11111</v>
      </c>
      <c r="S24" s="78">
        <f t="shared" si="8"/>
        <v>1</v>
      </c>
      <c r="T24" s="78">
        <f t="shared" si="9"/>
        <v>10</v>
      </c>
      <c r="U24" s="78">
        <f t="shared" si="10"/>
        <v>100</v>
      </c>
      <c r="V24" s="78">
        <f t="shared" si="11"/>
        <v>1000</v>
      </c>
      <c r="W24" s="78">
        <f t="shared" si="12"/>
        <v>10000</v>
      </c>
      <c r="X24" s="78"/>
      <c r="Y24" s="78">
        <v>1010</v>
      </c>
      <c r="Z24" s="78" t="s">
        <v>33</v>
      </c>
    </row>
    <row r="25" spans="1:26" ht="25.5" customHeight="1" x14ac:dyDescent="0.15">
      <c r="A25" s="258"/>
      <c r="B25" s="260"/>
      <c r="C25" s="124"/>
      <c r="D25" s="125"/>
      <c r="E25" s="124"/>
      <c r="F25" s="125"/>
      <c r="G25" s="84"/>
      <c r="I25" s="122" t="str">
        <f t="shared" si="6"/>
        <v/>
      </c>
      <c r="J25" s="43">
        <f>IF(COUNTIF($I$20:I25,I25)&gt;1,0,COUNTIF($I$20:I25,I25))</f>
        <v>0</v>
      </c>
      <c r="R25" s="78">
        <f t="shared" si="7"/>
        <v>11111</v>
      </c>
      <c r="S25" s="78">
        <f t="shared" si="8"/>
        <v>1</v>
      </c>
      <c r="T25" s="78">
        <f t="shared" si="9"/>
        <v>10</v>
      </c>
      <c r="U25" s="78">
        <f t="shared" si="10"/>
        <v>100</v>
      </c>
      <c r="V25" s="78">
        <f t="shared" si="11"/>
        <v>1000</v>
      </c>
      <c r="W25" s="78">
        <f t="shared" si="12"/>
        <v>10000</v>
      </c>
      <c r="X25" s="78"/>
      <c r="Y25" s="78">
        <v>1100</v>
      </c>
      <c r="Z25" s="78" t="s">
        <v>35</v>
      </c>
    </row>
    <row r="26" spans="1:26" ht="25.5" customHeight="1" x14ac:dyDescent="0.15">
      <c r="A26" s="257" t="str">
        <f>IF($C$5="","",IF($C$5="長岡工業高等専門学校","長岡高専",IF($C$5="十日町高等学校松之山分校","十日町松之山",$C$5)))</f>
        <v/>
      </c>
      <c r="B26" s="259">
        <v>4</v>
      </c>
      <c r="C26" s="124"/>
      <c r="D26" s="125"/>
      <c r="E26" s="124"/>
      <c r="F26" s="125"/>
      <c r="G26" s="85"/>
      <c r="I26" s="122" t="str">
        <f t="shared" si="6"/>
        <v/>
      </c>
      <c r="J26" s="43">
        <f>IF(COUNTIF($I$20:I26,I26)&gt;1,0,COUNTIF($I$20:I26,I26))</f>
        <v>0</v>
      </c>
      <c r="R26" s="78">
        <f t="shared" si="7"/>
        <v>11111</v>
      </c>
      <c r="S26" s="78">
        <f t="shared" si="8"/>
        <v>1</v>
      </c>
      <c r="T26" s="78">
        <f t="shared" si="9"/>
        <v>10</v>
      </c>
      <c r="U26" s="78">
        <f t="shared" si="10"/>
        <v>100</v>
      </c>
      <c r="V26" s="78">
        <f t="shared" si="11"/>
        <v>1000</v>
      </c>
      <c r="W26" s="78">
        <f t="shared" si="12"/>
        <v>10000</v>
      </c>
      <c r="X26" s="78"/>
      <c r="Y26" s="78">
        <v>1110</v>
      </c>
      <c r="Z26" s="78" t="s">
        <v>36</v>
      </c>
    </row>
    <row r="27" spans="1:26" ht="25.5" customHeight="1" x14ac:dyDescent="0.15">
      <c r="A27" s="258"/>
      <c r="B27" s="260"/>
      <c r="C27" s="124"/>
      <c r="D27" s="125"/>
      <c r="E27" s="124"/>
      <c r="F27" s="125"/>
      <c r="G27" s="84"/>
      <c r="I27" s="122" t="str">
        <f t="shared" si="6"/>
        <v/>
      </c>
      <c r="J27" s="43">
        <f>IF(COUNTIF($I$20:I27,I27)&gt;1,0,COUNTIF($I$20:I27,I27))</f>
        <v>0</v>
      </c>
      <c r="R27" s="78">
        <f t="shared" si="7"/>
        <v>11111</v>
      </c>
      <c r="S27" s="78">
        <f t="shared" si="8"/>
        <v>1</v>
      </c>
      <c r="T27" s="78">
        <f t="shared" si="9"/>
        <v>10</v>
      </c>
      <c r="U27" s="78">
        <f t="shared" si="10"/>
        <v>100</v>
      </c>
      <c r="V27" s="78">
        <f t="shared" si="11"/>
        <v>1000</v>
      </c>
      <c r="W27" s="78">
        <f t="shared" si="12"/>
        <v>10000</v>
      </c>
      <c r="X27" s="78"/>
      <c r="Y27" s="78">
        <v>10000</v>
      </c>
      <c r="Z27" s="78" t="s">
        <v>37</v>
      </c>
    </row>
    <row r="28" spans="1:26" ht="25.5" customHeight="1" x14ac:dyDescent="0.15">
      <c r="A28" s="257" t="str">
        <f>IF($C$5="","",IF($C$5="長岡工業高等専門学校","長岡高専",IF($C$5="十日町高等学校松之山分校","十日町松之山",$C$5)))</f>
        <v/>
      </c>
      <c r="B28" s="259">
        <v>5</v>
      </c>
      <c r="C28" s="124"/>
      <c r="D28" s="125"/>
      <c r="E28" s="124"/>
      <c r="F28" s="125"/>
      <c r="G28" s="85"/>
      <c r="I28" s="122" t="str">
        <f t="shared" si="6"/>
        <v/>
      </c>
      <c r="J28" s="43">
        <f>IF(COUNTIF($I$20:I28,I28)&gt;1,0,COUNTIF($I$20:I28,I28))</f>
        <v>0</v>
      </c>
      <c r="R28" s="78">
        <f t="shared" si="7"/>
        <v>11111</v>
      </c>
      <c r="S28" s="78">
        <f t="shared" si="8"/>
        <v>1</v>
      </c>
      <c r="T28" s="78">
        <f t="shared" si="9"/>
        <v>10</v>
      </c>
      <c r="U28" s="78">
        <f t="shared" si="10"/>
        <v>100</v>
      </c>
      <c r="V28" s="78">
        <f t="shared" si="11"/>
        <v>1000</v>
      </c>
      <c r="W28" s="78">
        <f t="shared" si="12"/>
        <v>10000</v>
      </c>
      <c r="X28" s="78"/>
      <c r="Y28" s="78">
        <v>10010</v>
      </c>
      <c r="Z28" s="78" t="s">
        <v>38</v>
      </c>
    </row>
    <row r="29" spans="1:26" ht="25.5" customHeight="1" thickBot="1" x14ac:dyDescent="0.2">
      <c r="A29" s="261"/>
      <c r="B29" s="262"/>
      <c r="C29" s="126"/>
      <c r="D29" s="127"/>
      <c r="E29" s="126"/>
      <c r="F29" s="127"/>
      <c r="G29" s="89"/>
      <c r="I29" s="122" t="str">
        <f t="shared" si="6"/>
        <v/>
      </c>
      <c r="J29" s="43">
        <f>IF(COUNTIF($I$20:I29,I29)&gt;1,0,COUNTIF($I$20:I29,I29))</f>
        <v>0</v>
      </c>
      <c r="R29" s="78">
        <f t="shared" si="7"/>
        <v>11111</v>
      </c>
      <c r="S29" s="78">
        <f t="shared" si="8"/>
        <v>1</v>
      </c>
      <c r="T29" s="78">
        <f t="shared" si="9"/>
        <v>10</v>
      </c>
      <c r="U29" s="78">
        <f t="shared" si="10"/>
        <v>100</v>
      </c>
      <c r="V29" s="78">
        <f t="shared" si="11"/>
        <v>1000</v>
      </c>
      <c r="W29" s="78">
        <f t="shared" si="12"/>
        <v>10000</v>
      </c>
      <c r="X29" s="78"/>
      <c r="Y29" s="78">
        <v>10100</v>
      </c>
      <c r="Z29" s="78" t="s">
        <v>39</v>
      </c>
    </row>
    <row r="30" spans="1:26" ht="8.25" customHeight="1" thickBot="1" x14ac:dyDescent="0.2">
      <c r="I30" s="43" t="str">
        <f>TRIM(C35)&amp;TRIM(D35)</f>
        <v/>
      </c>
      <c r="J30" s="43">
        <f>IF(COUNTIF($I$20:I30,I30)&gt;1,0,COUNTIF($I$20:I30,I30))</f>
        <v>0</v>
      </c>
      <c r="R30" s="78"/>
      <c r="S30" s="78"/>
      <c r="T30" s="78"/>
      <c r="U30" s="78"/>
      <c r="V30" s="78"/>
      <c r="W30" s="78"/>
      <c r="X30" s="78"/>
      <c r="Y30" s="78">
        <v>10110</v>
      </c>
      <c r="Z30" s="78" t="s">
        <v>1</v>
      </c>
    </row>
    <row r="31" spans="1:26" ht="25.5" customHeight="1" thickBot="1" x14ac:dyDescent="0.2">
      <c r="A31" s="70" t="s">
        <v>2</v>
      </c>
      <c r="C31" s="71" t="s">
        <v>4</v>
      </c>
      <c r="D31" s="94"/>
      <c r="E31" s="119" t="s">
        <v>271</v>
      </c>
      <c r="I31" s="43" t="str">
        <f>TRIM(C36)&amp;TRIM(D36)</f>
        <v/>
      </c>
      <c r="J31" s="43">
        <f>IF(COUNTIF($I$20:I31,I31)&gt;1,0,COUNTIF($I$20:I31,I31))</f>
        <v>0</v>
      </c>
      <c r="R31" s="78"/>
      <c r="S31" s="78"/>
      <c r="T31" s="78"/>
      <c r="U31" s="78"/>
      <c r="V31" s="78"/>
      <c r="W31" s="78"/>
      <c r="X31" s="78"/>
      <c r="Y31" s="78">
        <v>11000</v>
      </c>
      <c r="Z31" s="78" t="s">
        <v>40</v>
      </c>
    </row>
    <row r="32" spans="1:26" ht="8.25" customHeight="1" thickBot="1" x14ac:dyDescent="0.2">
      <c r="I32" s="43" t="str">
        <f>TRIM(C37)&amp;TRIM(D37)</f>
        <v/>
      </c>
      <c r="J32" s="43">
        <f>IF(COUNTIF($I$20:I32,I32)&gt;1,0,COUNTIF($I$20:I32,I32))</f>
        <v>0</v>
      </c>
      <c r="R32" s="78"/>
      <c r="S32" s="78"/>
      <c r="T32" s="78"/>
      <c r="U32" s="78"/>
      <c r="V32" s="78"/>
      <c r="W32" s="78"/>
      <c r="X32" s="78"/>
      <c r="Y32" s="78">
        <v>11010</v>
      </c>
      <c r="Z32" s="78" t="s">
        <v>41</v>
      </c>
    </row>
    <row r="33" spans="1:26" ht="13.5" customHeight="1" x14ac:dyDescent="0.15">
      <c r="A33" s="263" t="s">
        <v>20</v>
      </c>
      <c r="B33" s="265" t="s">
        <v>28</v>
      </c>
      <c r="C33" s="249" t="s">
        <v>12</v>
      </c>
      <c r="D33" s="250"/>
      <c r="E33" s="249" t="s">
        <v>329</v>
      </c>
      <c r="F33" s="250"/>
      <c r="G33" s="251" t="s">
        <v>29</v>
      </c>
      <c r="I33" s="43" t="str">
        <f>TRIM(C38)&amp;TRIM(D38)</f>
        <v/>
      </c>
      <c r="J33" s="43">
        <f>IF(COUNTIF($I$20:I33,I33)&gt;1,0,COUNTIF($I$20:I33,I33))</f>
        <v>0</v>
      </c>
      <c r="R33" s="78"/>
      <c r="S33" s="78"/>
      <c r="T33" s="78"/>
      <c r="U33" s="78"/>
      <c r="V33" s="78"/>
      <c r="W33" s="78"/>
      <c r="X33" s="78"/>
      <c r="Y33" s="78">
        <v>11100</v>
      </c>
      <c r="Z33" s="78" t="s">
        <v>42</v>
      </c>
    </row>
    <row r="34" spans="1:26" s="65" customFormat="1" ht="13.5" customHeight="1" thickBot="1" x14ac:dyDescent="0.2">
      <c r="A34" s="264"/>
      <c r="B34" s="266"/>
      <c r="C34" s="72" t="s">
        <v>25</v>
      </c>
      <c r="D34" s="73" t="s">
        <v>0</v>
      </c>
      <c r="E34" s="72" t="s">
        <v>330</v>
      </c>
      <c r="F34" s="73" t="s">
        <v>332</v>
      </c>
      <c r="G34" s="252"/>
      <c r="I34" s="43" t="str">
        <f>TRIM(C39)&amp;TRIM(D39)</f>
        <v/>
      </c>
      <c r="J34" s="43">
        <f>IF(COUNTIF($I$20:I34,I34)&gt;1,0,COUNTIF($I$20:I34,I34))</f>
        <v>0</v>
      </c>
      <c r="R34" s="128"/>
      <c r="S34" s="128"/>
      <c r="T34" s="128"/>
      <c r="U34" s="128"/>
      <c r="V34" s="128"/>
      <c r="W34" s="128"/>
      <c r="X34" s="128"/>
      <c r="Y34" s="78">
        <v>11110</v>
      </c>
      <c r="Z34" s="78" t="s">
        <v>34</v>
      </c>
    </row>
    <row r="35" spans="1:26" ht="25.5" customHeight="1" x14ac:dyDescent="0.15">
      <c r="A35" s="129" t="str">
        <f>IF($C$5="","",IF($C$5="長岡工業高等専門学校","長岡高専",IF($C$5="十日町高等学校松之山分校","十日町松之山",$C$5)))</f>
        <v/>
      </c>
      <c r="B35" s="130">
        <v>1</v>
      </c>
      <c r="C35" s="120"/>
      <c r="D35" s="121"/>
      <c r="E35" s="120"/>
      <c r="F35" s="121"/>
      <c r="G35" s="131"/>
      <c r="R35" s="78">
        <f>SUM(S35:W35)</f>
        <v>11111</v>
      </c>
      <c r="S35" s="78">
        <f>IF(C35="",1,0)</f>
        <v>1</v>
      </c>
      <c r="T35" s="78">
        <f>IF(D35="",10,0)</f>
        <v>10</v>
      </c>
      <c r="U35" s="78">
        <f>IF(E35="",100,0)</f>
        <v>100</v>
      </c>
      <c r="V35" s="78">
        <f>IF(F35="",1000,0)</f>
        <v>1000</v>
      </c>
      <c r="W35" s="78">
        <f>IF(G35="",10000,0)</f>
        <v>10000</v>
      </c>
      <c r="X35" s="78"/>
      <c r="Y35" s="78"/>
      <c r="Z35" s="78"/>
    </row>
    <row r="36" spans="1:26" ht="25.5" customHeight="1" x14ac:dyDescent="0.15">
      <c r="A36" s="132" t="str">
        <f>IF($C$5="","",IF($C$5="長岡工業高等専門学校","長岡高専",IF($C$5="十日町高等学校松之山分校","十日町松之山",$C$5)))</f>
        <v/>
      </c>
      <c r="B36" s="133">
        <v>2</v>
      </c>
      <c r="C36" s="124"/>
      <c r="D36" s="125"/>
      <c r="E36" s="124"/>
      <c r="F36" s="125"/>
      <c r="G36" s="85"/>
      <c r="R36" s="78">
        <f>SUM(S36:W36)</f>
        <v>11111</v>
      </c>
      <c r="S36" s="78">
        <f>IF(C36="",1,0)</f>
        <v>1</v>
      </c>
      <c r="T36" s="78">
        <f>IF(D36="",10,0)</f>
        <v>10</v>
      </c>
      <c r="U36" s="78">
        <f>IF(E36="",100,0)</f>
        <v>100</v>
      </c>
      <c r="V36" s="78">
        <f>IF(F36="",1000,0)</f>
        <v>1000</v>
      </c>
      <c r="W36" s="78">
        <f>IF(G36="",10000,0)</f>
        <v>10000</v>
      </c>
      <c r="X36" s="78"/>
      <c r="Y36" s="78"/>
      <c r="Z36" s="78"/>
    </row>
    <row r="37" spans="1:26" ht="25.5" customHeight="1" x14ac:dyDescent="0.15">
      <c r="A37" s="132" t="str">
        <f>IF($C$5="","",IF($C$5="長岡工業高等専門学校","長岡高専",IF($C$5="十日町高等学校松之山分校","十日町松之山",$C$5)))</f>
        <v/>
      </c>
      <c r="B37" s="133">
        <v>3</v>
      </c>
      <c r="C37" s="124"/>
      <c r="D37" s="125"/>
      <c r="E37" s="124"/>
      <c r="F37" s="125"/>
      <c r="G37" s="85"/>
      <c r="R37" s="78">
        <f>SUM(S37:W37)</f>
        <v>11111</v>
      </c>
      <c r="S37" s="78">
        <f>IF(C37="",1,0)</f>
        <v>1</v>
      </c>
      <c r="T37" s="78">
        <f>IF(D37="",10,0)</f>
        <v>10</v>
      </c>
      <c r="U37" s="78">
        <f>IF(E37="",100,0)</f>
        <v>100</v>
      </c>
      <c r="V37" s="78">
        <f>IF(F37="",1000,0)</f>
        <v>1000</v>
      </c>
      <c r="W37" s="78">
        <f>IF(G37="",10000,0)</f>
        <v>10000</v>
      </c>
      <c r="X37" s="78"/>
      <c r="Y37" s="78"/>
      <c r="Z37" s="78"/>
    </row>
    <row r="38" spans="1:26" ht="25.5" customHeight="1" x14ac:dyDescent="0.15">
      <c r="A38" s="132" t="str">
        <f>IF($C$5="","",IF($C$5="長岡工業高等専門学校","長岡高専",IF($C$5="十日町高等学校松之山分校","十日町松之山",$C$5)))</f>
        <v/>
      </c>
      <c r="B38" s="133">
        <v>4</v>
      </c>
      <c r="C38" s="124"/>
      <c r="D38" s="125"/>
      <c r="E38" s="124"/>
      <c r="F38" s="125"/>
      <c r="G38" s="85"/>
      <c r="R38" s="78">
        <f>SUM(S38:W38)</f>
        <v>11111</v>
      </c>
      <c r="S38" s="78">
        <f>IF(C38="",1,0)</f>
        <v>1</v>
      </c>
      <c r="T38" s="78">
        <f>IF(D38="",10,0)</f>
        <v>10</v>
      </c>
      <c r="U38" s="78">
        <f>IF(E38="",100,0)</f>
        <v>100</v>
      </c>
      <c r="V38" s="78">
        <f>IF(F38="",1000,0)</f>
        <v>1000</v>
      </c>
      <c r="W38" s="78">
        <f>IF(G38="",10000,0)</f>
        <v>10000</v>
      </c>
      <c r="X38" s="78"/>
      <c r="Y38" s="78"/>
      <c r="Z38" s="78"/>
    </row>
    <row r="39" spans="1:26" ht="25.5" customHeight="1" thickBot="1" x14ac:dyDescent="0.2">
      <c r="A39" s="134" t="str">
        <f>IF($C$5="","",IF($C$5="長岡工業高等専門学校","長岡高専",IF($C$5="十日町高等学校松之山分校","十日町松之山",$C$5)))</f>
        <v/>
      </c>
      <c r="B39" s="135">
        <v>5</v>
      </c>
      <c r="C39" s="126"/>
      <c r="D39" s="127"/>
      <c r="E39" s="126"/>
      <c r="F39" s="127"/>
      <c r="G39" s="136"/>
      <c r="R39" s="78">
        <f>SUM(S39:W39)</f>
        <v>11111</v>
      </c>
      <c r="S39" s="78">
        <f>IF(C39="",1,0)</f>
        <v>1</v>
      </c>
      <c r="T39" s="78">
        <f>IF(D39="",10,0)</f>
        <v>10</v>
      </c>
      <c r="U39" s="78">
        <f>IF(E39="",100,0)</f>
        <v>100</v>
      </c>
      <c r="V39" s="78">
        <f>IF(F39="",1000,0)</f>
        <v>1000</v>
      </c>
      <c r="W39" s="78">
        <f>IF(G39="",10000,0)</f>
        <v>10000</v>
      </c>
      <c r="X39" s="78"/>
      <c r="Y39" s="78"/>
      <c r="Z39" s="78"/>
    </row>
    <row r="40" spans="1:26" ht="8.25" customHeight="1" x14ac:dyDescent="0.15"/>
    <row r="41" spans="1:26" x14ac:dyDescent="0.15">
      <c r="A41" s="43" t="s">
        <v>43</v>
      </c>
      <c r="D41" s="65"/>
    </row>
    <row r="42" spans="1:26" ht="8.25" customHeight="1" x14ac:dyDescent="0.15">
      <c r="D42" s="65"/>
    </row>
    <row r="43" spans="1:26" ht="22.5" customHeight="1" x14ac:dyDescent="0.15">
      <c r="B43" s="90" t="str">
        <f>IF($C$5="","",IF($C$5="十日町高等学校松之山分校","十日町",$C$5))</f>
        <v/>
      </c>
      <c r="C43" s="91" t="str">
        <f>IF(B43="長岡工業高等専門学校","長",IF(OR(B43="燕中等",B43="津南中等"),"教育学校長","高等学校長"))</f>
        <v>高等学校長</v>
      </c>
      <c r="D43" s="91"/>
      <c r="E43" s="253"/>
      <c r="F43" s="254"/>
      <c r="G43" s="92" t="s">
        <v>6</v>
      </c>
      <c r="I43" s="69" t="str">
        <f>IF(E43="","校長名が未入力です","")</f>
        <v>校長名が未入力です</v>
      </c>
    </row>
    <row r="46" spans="1:26" x14ac:dyDescent="0.15">
      <c r="A46" s="93"/>
    </row>
  </sheetData>
  <mergeCells count="26">
    <mergeCell ref="A1:G1"/>
    <mergeCell ref="A6:A8"/>
    <mergeCell ref="A13:A14"/>
    <mergeCell ref="A18:A19"/>
    <mergeCell ref="B18:B19"/>
    <mergeCell ref="C18:D18"/>
    <mergeCell ref="E18:F18"/>
    <mergeCell ref="G18:G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3:A34"/>
    <mergeCell ref="B33:B34"/>
    <mergeCell ref="L11:M11"/>
    <mergeCell ref="C33:D33"/>
    <mergeCell ref="E33:F33"/>
    <mergeCell ref="G33:G34"/>
    <mergeCell ref="E43:F43"/>
    <mergeCell ref="L13:M13"/>
  </mergeCells>
  <phoneticPr fontId="19"/>
  <dataValidations count="8">
    <dataValidation imeMode="hiragana" allowBlank="1" showInputMessage="1" showErrorMessage="1" prompt="選手の名を全角ひらがなで入力してください" sqref="F20:F29 F35:F39"/>
    <dataValidation imeMode="on" allowBlank="1" showInputMessage="1" showErrorMessage="1" prompt="選手の名を空白なしで入力してください" sqref="D20:D29 D35:D39"/>
    <dataValidation type="list" allowBlank="1" showInputMessage="1" showErrorMessage="1" prompt="引率される場合は、▼ボタンをクリックし、○を選択してください" sqref="D12:F14">
      <formula1>"○,"</formula1>
    </dataValidation>
    <dataValidation type="list" allowBlank="1" showInputMessage="1" showErrorMessage="1" prompt="▼をクリックして、参加の有無を選択してください" sqref="D16 D31">
      <formula1>"参加,不参加"</formula1>
    </dataValidation>
    <dataValidation type="list" allowBlank="1" showInputMessage="1" showErrorMessage="1" prompt="▼ボタンをクリックし、性別を選択してください_x000a_" sqref="B3">
      <formula1>"男子,女子"</formula1>
    </dataValidation>
    <dataValidation type="list" allowBlank="1" showInputMessage="1" showErrorMessage="1" prompt="▼ボタンをクリックし、学年を選択してください" sqref="G20:G29 G35:G39">
      <formula1>"３,２,１"</formula1>
    </dataValidation>
    <dataValidation imeMode="hiragana" allowBlank="1" showInputMessage="1" showErrorMessage="1" prompt="選手の姓を全角ひらがなで入力してください" sqref="E20:E29 E35:E39"/>
    <dataValidation imeMode="on" allowBlank="1" showInputMessage="1" showErrorMessage="1" prompt="選手の姓を空白なしで入力してください" sqref="C20:C29 C35:C39"/>
  </dataValidations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="▼ボタンをクリックし、学校名を選択してください">
          <x14:formula1>
            <xm:f>'⓪加盟校'!$B$2:$B$26</xm:f>
          </x14:formula1>
          <xm:sqref>C5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4"/>
  <sheetViews>
    <sheetView view="pageBreakPreview" zoomScaleNormal="100" zoomScaleSheetLayoutView="100" workbookViewId="0">
      <selection activeCell="C18" sqref="C18:D18"/>
    </sheetView>
  </sheetViews>
  <sheetFormatPr defaultColWidth="9" defaultRowHeight="13.5" x14ac:dyDescent="0.15"/>
  <cols>
    <col min="1" max="1" width="11.625" style="43" customWidth="1"/>
    <col min="2" max="6" width="15" style="43" customWidth="1"/>
    <col min="7" max="7" width="5.75" style="43" customWidth="1"/>
    <col min="8" max="8" width="9" style="43" bestFit="1" customWidth="1"/>
    <col min="9" max="16384" width="9" style="43"/>
  </cols>
  <sheetData>
    <row r="1" spans="1:9" ht="24" x14ac:dyDescent="0.15">
      <c r="A1" s="269" t="str">
        <f>参加申込書１!A1</f>
        <v>令和６年度　新潟県高等学校秋季地区体育大会参加申込書</v>
      </c>
      <c r="B1" s="269"/>
      <c r="C1" s="269"/>
      <c r="D1" s="269"/>
      <c r="E1" s="269"/>
      <c r="F1" s="269"/>
      <c r="G1" s="269"/>
    </row>
    <row r="2" spans="1:9" ht="8.25" customHeight="1" thickBot="1" x14ac:dyDescent="0.2"/>
    <row r="3" spans="1:9" ht="25.5" customHeight="1" thickBot="1" x14ac:dyDescent="0.2">
      <c r="A3" s="157" t="s">
        <v>19</v>
      </c>
      <c r="B3" s="44">
        <f>参加申込書１!B3</f>
        <v>0</v>
      </c>
      <c r="G3" s="45" t="s">
        <v>241</v>
      </c>
    </row>
    <row r="4" spans="1:9" ht="8.25" customHeight="1" thickBot="1" x14ac:dyDescent="0.2"/>
    <row r="5" spans="1:9" ht="25.5" customHeight="1" x14ac:dyDescent="0.15">
      <c r="A5" s="46" t="s">
        <v>20</v>
      </c>
      <c r="B5" s="149"/>
      <c r="C5" s="47">
        <f>参加申込書１!C5</f>
        <v>0</v>
      </c>
      <c r="D5" s="48" t="str">
        <f>IF(OR(C5="高志中等"),"教育学校","高等学校")</f>
        <v>高等学校</v>
      </c>
      <c r="E5" s="48"/>
      <c r="F5" s="48"/>
      <c r="G5" s="49"/>
    </row>
    <row r="6" spans="1:9" ht="25.5" customHeight="1" x14ac:dyDescent="0.15">
      <c r="A6" s="270" t="s">
        <v>21</v>
      </c>
      <c r="B6" s="50" t="s">
        <v>22</v>
      </c>
      <c r="C6" s="51" t="e">
        <f>参加申込書１!C6</f>
        <v>#N/A</v>
      </c>
      <c r="D6" s="53"/>
      <c r="E6" s="53"/>
      <c r="F6" s="53"/>
      <c r="G6" s="54"/>
    </row>
    <row r="7" spans="1:9" ht="25.5" customHeight="1" x14ac:dyDescent="0.15">
      <c r="A7" s="271"/>
      <c r="B7" s="50" t="s">
        <v>23</v>
      </c>
      <c r="C7" s="51" t="e">
        <f>参加申込書１!C7</f>
        <v>#N/A</v>
      </c>
      <c r="D7" s="52"/>
      <c r="E7" s="52"/>
      <c r="F7" s="52"/>
      <c r="G7" s="55"/>
    </row>
    <row r="8" spans="1:9" ht="25.5" customHeight="1" thickBot="1" x14ac:dyDescent="0.2">
      <c r="A8" s="271"/>
      <c r="B8" s="56" t="s">
        <v>24</v>
      </c>
      <c r="C8" s="57" t="e">
        <f>参加申込書１!C8</f>
        <v>#N/A</v>
      </c>
      <c r="D8" s="58"/>
      <c r="E8" s="59"/>
      <c r="F8" s="59"/>
      <c r="G8" s="60"/>
    </row>
    <row r="9" spans="1:9" ht="25.5" customHeight="1" thickBot="1" x14ac:dyDescent="0.2">
      <c r="A9" s="61" t="s">
        <v>26</v>
      </c>
      <c r="B9" s="62">
        <f>参加申込書１!B11</f>
        <v>0</v>
      </c>
      <c r="C9" s="63">
        <f>参加申込書１!C11</f>
        <v>0</v>
      </c>
      <c r="D9" s="156" t="s">
        <v>6</v>
      </c>
      <c r="E9" s="64"/>
      <c r="F9" s="64"/>
      <c r="G9" s="65"/>
    </row>
    <row r="10" spans="1:9" ht="25.5" customHeight="1" thickBot="1" x14ac:dyDescent="0.2">
      <c r="A10" s="66"/>
      <c r="B10" s="67"/>
      <c r="C10" s="67"/>
      <c r="D10" s="65"/>
      <c r="E10" s="64"/>
      <c r="F10" s="65"/>
    </row>
    <row r="11" spans="1:9" ht="25.5" customHeight="1" thickBot="1" x14ac:dyDescent="0.2">
      <c r="A11" s="151" t="s">
        <v>8</v>
      </c>
      <c r="B11" s="152"/>
      <c r="C11" s="154" t="s">
        <v>273</v>
      </c>
      <c r="D11" s="150"/>
      <c r="F11" s="68"/>
    </row>
    <row r="12" spans="1:9" ht="25.5" customHeight="1" x14ac:dyDescent="0.15">
      <c r="A12" s="66"/>
      <c r="B12" s="153" t="s">
        <v>272</v>
      </c>
      <c r="C12" s="68" t="s">
        <v>274</v>
      </c>
      <c r="F12" s="65"/>
      <c r="I12" s="12" t="str">
        <f>IF(B11=K22,"","参加人数が間違っているか")</f>
        <v/>
      </c>
    </row>
    <row r="13" spans="1:9" ht="8.25" customHeight="1" thickBot="1" x14ac:dyDescent="0.2"/>
    <row r="14" spans="1:9" ht="25.5" customHeight="1" thickBot="1" x14ac:dyDescent="0.2">
      <c r="A14" s="70" t="s">
        <v>242</v>
      </c>
      <c r="C14" s="71" t="s">
        <v>4</v>
      </c>
      <c r="D14" s="155"/>
      <c r="I14" s="12" t="str">
        <f>IF(B11=K22,"","選手名の入力が間違っています。")</f>
        <v/>
      </c>
    </row>
    <row r="15" spans="1:9" ht="8.25" customHeight="1" x14ac:dyDescent="0.15"/>
    <row r="16" spans="1:9" ht="18.75" customHeight="1" x14ac:dyDescent="0.15">
      <c r="A16" s="43" t="s">
        <v>243</v>
      </c>
      <c r="I16" s="12" t="str">
        <f>IF(B11=K22,"","選手名に余計な空白があるなど注意してください。")</f>
        <v/>
      </c>
    </row>
    <row r="17" spans="1:26" ht="8.25" customHeight="1" thickBot="1" x14ac:dyDescent="0.2"/>
    <row r="18" spans="1:26" s="65" customFormat="1" ht="13.5" customHeight="1" x14ac:dyDescent="0.15">
      <c r="A18" s="263" t="s">
        <v>20</v>
      </c>
      <c r="B18" s="278" t="s">
        <v>244</v>
      </c>
      <c r="C18" s="249" t="s">
        <v>12</v>
      </c>
      <c r="D18" s="250"/>
      <c r="E18" s="249" t="s">
        <v>329</v>
      </c>
      <c r="F18" s="250"/>
      <c r="G18" s="280" t="s">
        <v>245</v>
      </c>
    </row>
    <row r="19" spans="1:26" s="65" customFormat="1" ht="13.5" customHeight="1" thickBot="1" x14ac:dyDescent="0.2">
      <c r="A19" s="264"/>
      <c r="B19" s="279"/>
      <c r="C19" s="72" t="s">
        <v>25</v>
      </c>
      <c r="D19" s="73" t="s">
        <v>0</v>
      </c>
      <c r="E19" s="72" t="s">
        <v>331</v>
      </c>
      <c r="F19" s="73" t="s">
        <v>333</v>
      </c>
      <c r="G19" s="281"/>
    </row>
    <row r="20" spans="1:26" ht="25.5" customHeight="1" x14ac:dyDescent="0.15">
      <c r="A20" s="277">
        <f>IF($C$5="","",IF($C$5="長岡工業高等専門学校","長岡高専",IF($C$5="十日町高等学校松之山分校","十日町松之山",$C$5)))</f>
        <v>0</v>
      </c>
      <c r="B20" s="74" t="s">
        <v>246</v>
      </c>
      <c r="C20" s="75"/>
      <c r="D20" s="76"/>
      <c r="E20" s="75"/>
      <c r="F20" s="76"/>
      <c r="G20" s="77"/>
      <c r="R20" s="78">
        <f t="shared" ref="R20:R29" si="0">SUM(S20:W20)</f>
        <v>1111</v>
      </c>
      <c r="S20" s="78">
        <f t="shared" ref="S20:S29" si="1">IF(C20="",1,0)</f>
        <v>1</v>
      </c>
      <c r="T20" s="78">
        <f t="shared" ref="T20:T29" si="2">IF(D20="",10,0)</f>
        <v>10</v>
      </c>
      <c r="U20" s="78">
        <f t="shared" ref="U20:U29" si="3">IF(E20="",100,0)</f>
        <v>100</v>
      </c>
      <c r="V20" s="78">
        <f t="shared" ref="V20:V29" si="4">IF(F20="",1000,0)</f>
        <v>1000</v>
      </c>
      <c r="W20" s="78"/>
      <c r="X20" s="78"/>
      <c r="Y20" s="78">
        <v>10</v>
      </c>
      <c r="Z20" s="78" t="s">
        <v>247</v>
      </c>
    </row>
    <row r="21" spans="1:26" ht="25.5" customHeight="1" x14ac:dyDescent="0.15">
      <c r="A21" s="267"/>
      <c r="B21" s="79" t="s">
        <v>248</v>
      </c>
      <c r="C21" s="80"/>
      <c r="D21" s="81"/>
      <c r="E21" s="80"/>
      <c r="F21" s="81"/>
      <c r="G21" s="82"/>
      <c r="R21" s="78">
        <f t="shared" si="0"/>
        <v>1111</v>
      </c>
      <c r="S21" s="78">
        <f t="shared" si="1"/>
        <v>1</v>
      </c>
      <c r="T21" s="78">
        <f t="shared" si="2"/>
        <v>10</v>
      </c>
      <c r="U21" s="78">
        <f t="shared" si="3"/>
        <v>100</v>
      </c>
      <c r="V21" s="78">
        <f t="shared" si="4"/>
        <v>1000</v>
      </c>
      <c r="W21" s="78"/>
      <c r="X21" s="78"/>
      <c r="Y21" s="78">
        <v>100</v>
      </c>
      <c r="Z21" s="78" t="s">
        <v>249</v>
      </c>
    </row>
    <row r="22" spans="1:26" ht="25.5" customHeight="1" x14ac:dyDescent="0.15">
      <c r="A22" s="267"/>
      <c r="B22" s="79" t="s">
        <v>293</v>
      </c>
      <c r="C22" s="80"/>
      <c r="D22" s="81"/>
      <c r="E22" s="80"/>
      <c r="F22" s="81"/>
      <c r="G22" s="83"/>
      <c r="H22" s="158" t="s">
        <v>277</v>
      </c>
      <c r="I22" s="43" t="str">
        <f t="shared" ref="I22:I29" si="5">TRIM(C22)&amp;TRIM(D22)</f>
        <v/>
      </c>
      <c r="J22" s="43">
        <f>IF(COUNTIF($I$20:I22,I22)&gt;1,0,COUNTIF($I$20:I22,I22))</f>
        <v>0</v>
      </c>
      <c r="K22" s="43">
        <f>SUM(J22:J44)</f>
        <v>0</v>
      </c>
      <c r="L22" s="43" t="s">
        <v>276</v>
      </c>
      <c r="R22" s="78">
        <f t="shared" si="0"/>
        <v>11111</v>
      </c>
      <c r="S22" s="78">
        <f t="shared" si="1"/>
        <v>1</v>
      </c>
      <c r="T22" s="78">
        <f t="shared" si="2"/>
        <v>10</v>
      </c>
      <c r="U22" s="78">
        <f t="shared" si="3"/>
        <v>100</v>
      </c>
      <c r="V22" s="78">
        <f t="shared" si="4"/>
        <v>1000</v>
      </c>
      <c r="W22" s="78">
        <f t="shared" ref="W22:W29" si="6">IF(G22="",10000,0)</f>
        <v>10000</v>
      </c>
      <c r="X22" s="78"/>
      <c r="Y22" s="78">
        <v>110</v>
      </c>
      <c r="Z22" s="78" t="s">
        <v>251</v>
      </c>
    </row>
    <row r="23" spans="1:26" ht="25.5" customHeight="1" x14ac:dyDescent="0.15">
      <c r="A23" s="267"/>
      <c r="B23" s="79" t="s">
        <v>252</v>
      </c>
      <c r="C23" s="80"/>
      <c r="D23" s="81"/>
      <c r="E23" s="80"/>
      <c r="F23" s="81"/>
      <c r="G23" s="84"/>
      <c r="I23" s="43" t="str">
        <f t="shared" si="5"/>
        <v/>
      </c>
      <c r="J23" s="43">
        <f>IF(COUNTIF($I$20:I23,I23)&gt;1,0,COUNTIF($I$20:I23,I23))</f>
        <v>0</v>
      </c>
      <c r="R23" s="78">
        <f t="shared" si="0"/>
        <v>11111</v>
      </c>
      <c r="S23" s="78">
        <f t="shared" si="1"/>
        <v>1</v>
      </c>
      <c r="T23" s="78">
        <f t="shared" si="2"/>
        <v>10</v>
      </c>
      <c r="U23" s="78">
        <f t="shared" si="3"/>
        <v>100</v>
      </c>
      <c r="V23" s="78">
        <f t="shared" si="4"/>
        <v>1000</v>
      </c>
      <c r="W23" s="78">
        <f t="shared" si="6"/>
        <v>10000</v>
      </c>
      <c r="X23" s="78"/>
      <c r="Y23" s="78">
        <v>1000</v>
      </c>
      <c r="Z23" s="78" t="s">
        <v>253</v>
      </c>
    </row>
    <row r="24" spans="1:26" ht="25.5" customHeight="1" x14ac:dyDescent="0.15">
      <c r="A24" s="267"/>
      <c r="B24" s="79" t="s">
        <v>254</v>
      </c>
      <c r="C24" s="80"/>
      <c r="D24" s="81"/>
      <c r="E24" s="80"/>
      <c r="F24" s="81"/>
      <c r="G24" s="85"/>
      <c r="I24" s="43" t="str">
        <f t="shared" si="5"/>
        <v/>
      </c>
      <c r="J24" s="43">
        <f>IF(COUNTIF($I$20:I24,I24)&gt;1,0,COUNTIF($I$20:I24,I24))</f>
        <v>0</v>
      </c>
      <c r="R24" s="78">
        <f t="shared" si="0"/>
        <v>11111</v>
      </c>
      <c r="S24" s="78">
        <f t="shared" si="1"/>
        <v>1</v>
      </c>
      <c r="T24" s="78">
        <f t="shared" si="2"/>
        <v>10</v>
      </c>
      <c r="U24" s="78">
        <f t="shared" si="3"/>
        <v>100</v>
      </c>
      <c r="V24" s="78">
        <f t="shared" si="4"/>
        <v>1000</v>
      </c>
      <c r="W24" s="78">
        <f t="shared" si="6"/>
        <v>10000</v>
      </c>
      <c r="X24" s="78"/>
      <c r="Y24" s="78">
        <v>1010</v>
      </c>
      <c r="Z24" s="78" t="s">
        <v>255</v>
      </c>
    </row>
    <row r="25" spans="1:26" ht="25.5" customHeight="1" x14ac:dyDescent="0.15">
      <c r="A25" s="267"/>
      <c r="B25" s="79" t="s">
        <v>256</v>
      </c>
      <c r="C25" s="80"/>
      <c r="D25" s="81"/>
      <c r="E25" s="80"/>
      <c r="F25" s="81"/>
      <c r="G25" s="84"/>
      <c r="I25" s="43" t="str">
        <f t="shared" si="5"/>
        <v/>
      </c>
      <c r="J25" s="43">
        <f>IF(COUNTIF($I$20:I25,I25)&gt;1,0,COUNTIF($I$20:I25,I25))</f>
        <v>0</v>
      </c>
      <c r="R25" s="78">
        <f t="shared" si="0"/>
        <v>11111</v>
      </c>
      <c r="S25" s="78">
        <f t="shared" si="1"/>
        <v>1</v>
      </c>
      <c r="T25" s="78">
        <f t="shared" si="2"/>
        <v>10</v>
      </c>
      <c r="U25" s="78">
        <f t="shared" si="3"/>
        <v>100</v>
      </c>
      <c r="V25" s="78">
        <f t="shared" si="4"/>
        <v>1000</v>
      </c>
      <c r="W25" s="78">
        <f t="shared" si="6"/>
        <v>10000</v>
      </c>
      <c r="X25" s="78"/>
      <c r="Y25" s="78">
        <v>1100</v>
      </c>
      <c r="Z25" s="78" t="s">
        <v>257</v>
      </c>
    </row>
    <row r="26" spans="1:26" ht="25.5" customHeight="1" x14ac:dyDescent="0.15">
      <c r="A26" s="267"/>
      <c r="B26" s="79" t="s">
        <v>258</v>
      </c>
      <c r="C26" s="80"/>
      <c r="D26" s="81"/>
      <c r="E26" s="80"/>
      <c r="F26" s="81"/>
      <c r="G26" s="85"/>
      <c r="I26" s="43" t="str">
        <f t="shared" si="5"/>
        <v/>
      </c>
      <c r="J26" s="43">
        <f>IF(COUNTIF($I$20:I26,I26)&gt;1,0,COUNTIF($I$20:I26,I26))</f>
        <v>0</v>
      </c>
      <c r="R26" s="78">
        <f t="shared" si="0"/>
        <v>11111</v>
      </c>
      <c r="S26" s="78">
        <f t="shared" si="1"/>
        <v>1</v>
      </c>
      <c r="T26" s="78">
        <f t="shared" si="2"/>
        <v>10</v>
      </c>
      <c r="U26" s="78">
        <f t="shared" si="3"/>
        <v>100</v>
      </c>
      <c r="V26" s="78">
        <f t="shared" si="4"/>
        <v>1000</v>
      </c>
      <c r="W26" s="78">
        <f t="shared" si="6"/>
        <v>10000</v>
      </c>
      <c r="X26" s="78"/>
      <c r="Y26" s="78">
        <v>1110</v>
      </c>
      <c r="Z26" s="78" t="s">
        <v>259</v>
      </c>
    </row>
    <row r="27" spans="1:26" ht="25.5" customHeight="1" x14ac:dyDescent="0.15">
      <c r="A27" s="267"/>
      <c r="B27" s="79" t="s">
        <v>260</v>
      </c>
      <c r="C27" s="80"/>
      <c r="D27" s="81"/>
      <c r="E27" s="80"/>
      <c r="F27" s="81"/>
      <c r="G27" s="84"/>
      <c r="I27" s="43" t="str">
        <f t="shared" si="5"/>
        <v/>
      </c>
      <c r="J27" s="43">
        <f>IF(COUNTIF($I$20:I27,I27)&gt;1,0,COUNTIF($I$20:I27,I27))</f>
        <v>0</v>
      </c>
      <c r="R27" s="78">
        <f t="shared" si="0"/>
        <v>11111</v>
      </c>
      <c r="S27" s="78">
        <f t="shared" si="1"/>
        <v>1</v>
      </c>
      <c r="T27" s="78">
        <f t="shared" si="2"/>
        <v>10</v>
      </c>
      <c r="U27" s="78">
        <f t="shared" si="3"/>
        <v>100</v>
      </c>
      <c r="V27" s="78">
        <f t="shared" si="4"/>
        <v>1000</v>
      </c>
      <c r="W27" s="78">
        <f t="shared" si="6"/>
        <v>10000</v>
      </c>
      <c r="X27" s="78"/>
      <c r="Y27" s="78">
        <v>10000</v>
      </c>
      <c r="Z27" s="78" t="s">
        <v>261</v>
      </c>
    </row>
    <row r="28" spans="1:26" ht="25.5" customHeight="1" x14ac:dyDescent="0.15">
      <c r="A28" s="267"/>
      <c r="B28" s="79" t="s">
        <v>262</v>
      </c>
      <c r="C28" s="80"/>
      <c r="D28" s="81"/>
      <c r="E28" s="80"/>
      <c r="F28" s="81"/>
      <c r="G28" s="85"/>
      <c r="I28" s="43" t="str">
        <f t="shared" si="5"/>
        <v/>
      </c>
      <c r="J28" s="43">
        <f>IF(COUNTIF($I$20:I28,I28)&gt;1,0,COUNTIF($I$20:I28,I28))</f>
        <v>0</v>
      </c>
      <c r="R28" s="78">
        <f t="shared" si="0"/>
        <v>11111</v>
      </c>
      <c r="S28" s="78">
        <f t="shared" si="1"/>
        <v>1</v>
      </c>
      <c r="T28" s="78">
        <f t="shared" si="2"/>
        <v>10</v>
      </c>
      <c r="U28" s="78">
        <f t="shared" si="3"/>
        <v>100</v>
      </c>
      <c r="V28" s="78">
        <f t="shared" si="4"/>
        <v>1000</v>
      </c>
      <c r="W28" s="78">
        <f t="shared" si="6"/>
        <v>10000</v>
      </c>
      <c r="X28" s="78"/>
      <c r="Y28" s="78">
        <v>10010</v>
      </c>
      <c r="Z28" s="78" t="s">
        <v>263</v>
      </c>
    </row>
    <row r="29" spans="1:26" ht="25.5" customHeight="1" thickBot="1" x14ac:dyDescent="0.2">
      <c r="A29" s="261"/>
      <c r="B29" s="86" t="s">
        <v>264</v>
      </c>
      <c r="C29" s="87"/>
      <c r="D29" s="88"/>
      <c r="E29" s="87"/>
      <c r="F29" s="88"/>
      <c r="G29" s="89"/>
      <c r="I29" s="43" t="str">
        <f t="shared" si="5"/>
        <v/>
      </c>
      <c r="J29" s="43">
        <f>IF(COUNTIF($I$20:I29,I29)&gt;1,0,COUNTIF($I$20:I29,I29))</f>
        <v>0</v>
      </c>
      <c r="R29" s="78">
        <f t="shared" si="0"/>
        <v>11111</v>
      </c>
      <c r="S29" s="78">
        <f t="shared" si="1"/>
        <v>1</v>
      </c>
      <c r="T29" s="78">
        <f t="shared" si="2"/>
        <v>10</v>
      </c>
      <c r="U29" s="78">
        <f t="shared" si="3"/>
        <v>100</v>
      </c>
      <c r="V29" s="78">
        <f t="shared" si="4"/>
        <v>1000</v>
      </c>
      <c r="W29" s="78">
        <f t="shared" si="6"/>
        <v>10000</v>
      </c>
      <c r="X29" s="78"/>
      <c r="Y29" s="78">
        <v>10100</v>
      </c>
      <c r="Z29" s="78" t="s">
        <v>265</v>
      </c>
    </row>
    <row r="30" spans="1:26" ht="25.5" customHeight="1" x14ac:dyDescent="0.15">
      <c r="H30" s="158" t="s">
        <v>278</v>
      </c>
      <c r="I30" s="43" t="str">
        <f>参加申込書１!I20</f>
        <v/>
      </c>
      <c r="J30" s="43">
        <f>IF(COUNTIF($I$20:I30,I30)&gt;1,0,COUNTIF($I$20:I30,I30))</f>
        <v>0</v>
      </c>
      <c r="R30" s="78"/>
      <c r="S30" s="78"/>
      <c r="T30" s="78"/>
      <c r="U30" s="78"/>
      <c r="V30" s="78"/>
      <c r="W30" s="78"/>
      <c r="X30" s="78"/>
      <c r="Y30" s="78">
        <v>10110</v>
      </c>
      <c r="Z30" s="78" t="s">
        <v>266</v>
      </c>
    </row>
    <row r="31" spans="1:26" ht="8.25" customHeight="1" x14ac:dyDescent="0.15">
      <c r="I31" s="43" t="str">
        <f>参加申込書１!I21</f>
        <v/>
      </c>
      <c r="J31" s="43">
        <f>IF(COUNTIF($I$20:I31,I31)&gt;1,0,COUNTIF($I$20:I31,I31))</f>
        <v>0</v>
      </c>
    </row>
    <row r="32" spans="1:26" x14ac:dyDescent="0.15">
      <c r="A32" s="43" t="s">
        <v>43</v>
      </c>
      <c r="D32" s="65"/>
      <c r="I32" s="43" t="str">
        <f>参加申込書１!I22</f>
        <v/>
      </c>
      <c r="J32" s="43">
        <f>IF(COUNTIF($I$20:I32,I32)&gt;1,0,COUNTIF($I$20:I32,I32))</f>
        <v>0</v>
      </c>
    </row>
    <row r="33" spans="1:10" ht="8.25" customHeight="1" x14ac:dyDescent="0.15">
      <c r="D33" s="65"/>
      <c r="I33" s="43" t="str">
        <f>参加申込書１!I23</f>
        <v/>
      </c>
      <c r="J33" s="43">
        <f>IF(COUNTIF($I$20:I33,I33)&gt;1,0,COUNTIF($I$20:I33,I33))</f>
        <v>0</v>
      </c>
    </row>
    <row r="34" spans="1:10" ht="22.5" customHeight="1" x14ac:dyDescent="0.15">
      <c r="A34" s="275">
        <f>C5</f>
        <v>0</v>
      </c>
      <c r="B34" s="275"/>
      <c r="C34" s="275"/>
      <c r="D34" s="91" t="str">
        <f>IF(A34="長岡工業高等専門学校","長",IF(OR(A34="燕中等",A34="津南中等"),"教育学校長","高等学校長"))</f>
        <v>高等学校長</v>
      </c>
      <c r="E34" s="276">
        <f>参加申込書１!E43</f>
        <v>0</v>
      </c>
      <c r="F34" s="276"/>
      <c r="G34" s="92" t="s">
        <v>6</v>
      </c>
      <c r="I34" s="43" t="str">
        <f>参加申込書１!I24</f>
        <v/>
      </c>
      <c r="J34" s="43">
        <f>IF(COUNTIF($I$20:I34,I34)&gt;1,0,COUNTIF($I$20:I34,I34))</f>
        <v>0</v>
      </c>
    </row>
    <row r="35" spans="1:10" x14ac:dyDescent="0.15">
      <c r="I35" s="43" t="str">
        <f>参加申込書１!I25</f>
        <v/>
      </c>
      <c r="J35" s="43">
        <f>IF(COUNTIF($I$20:I35,I35)&gt;1,0,COUNTIF($I$20:I35,I35))</f>
        <v>0</v>
      </c>
    </row>
    <row r="36" spans="1:10" x14ac:dyDescent="0.15">
      <c r="I36" s="43" t="str">
        <f>参加申込書１!I26</f>
        <v/>
      </c>
      <c r="J36" s="43">
        <f>IF(COUNTIF($I$20:I36,I36)&gt;1,0,COUNTIF($I$20:I36,I36))</f>
        <v>0</v>
      </c>
    </row>
    <row r="37" spans="1:10" x14ac:dyDescent="0.15">
      <c r="A37" s="93"/>
      <c r="I37" s="43" t="str">
        <f>参加申込書１!I27</f>
        <v/>
      </c>
      <c r="J37" s="43">
        <f>IF(COUNTIF($I$20:I37,I37)&gt;1,0,COUNTIF($I$20:I37,I37))</f>
        <v>0</v>
      </c>
    </row>
    <row r="38" spans="1:10" x14ac:dyDescent="0.15">
      <c r="I38" s="43" t="str">
        <f>参加申込書１!I28</f>
        <v/>
      </c>
      <c r="J38" s="43">
        <f>IF(COUNTIF($I$20:I38,I38)&gt;1,0,COUNTIF($I$20:I38,I38))</f>
        <v>0</v>
      </c>
    </row>
    <row r="39" spans="1:10" x14ac:dyDescent="0.15">
      <c r="I39" s="43" t="str">
        <f>参加申込書１!I29</f>
        <v/>
      </c>
      <c r="J39" s="43">
        <f>IF(COUNTIF($I$20:I39,I39)&gt;1,0,COUNTIF($I$20:I39,I39))</f>
        <v>0</v>
      </c>
    </row>
    <row r="40" spans="1:10" x14ac:dyDescent="0.15">
      <c r="I40" s="43" t="str">
        <f>参加申込書１!I30</f>
        <v/>
      </c>
      <c r="J40" s="43">
        <f>IF(COUNTIF($I$20:I40,I40)&gt;1,0,COUNTIF($I$20:I40,I40))</f>
        <v>0</v>
      </c>
    </row>
    <row r="41" spans="1:10" x14ac:dyDescent="0.15">
      <c r="I41" s="43" t="str">
        <f>参加申込書１!I31</f>
        <v/>
      </c>
      <c r="J41" s="43">
        <f>IF(COUNTIF($I$20:I41,I41)&gt;1,0,COUNTIF($I$20:I41,I41))</f>
        <v>0</v>
      </c>
    </row>
    <row r="42" spans="1:10" x14ac:dyDescent="0.15">
      <c r="I42" s="43" t="str">
        <f>参加申込書１!I32</f>
        <v/>
      </c>
      <c r="J42" s="43">
        <f>IF(COUNTIF($I$20:I42,I42)&gt;1,0,COUNTIF($I$20:I42,I42))</f>
        <v>0</v>
      </c>
    </row>
    <row r="43" spans="1:10" x14ac:dyDescent="0.15">
      <c r="I43" s="43" t="str">
        <f>参加申込書１!I33</f>
        <v/>
      </c>
      <c r="J43" s="43">
        <f>IF(COUNTIF($I$20:I43,I43)&gt;1,0,COUNTIF($I$20:I43,I43))</f>
        <v>0</v>
      </c>
    </row>
    <row r="44" spans="1:10" x14ac:dyDescent="0.15">
      <c r="I44" s="43" t="str">
        <f>参加申込書１!I34</f>
        <v/>
      </c>
      <c r="J44" s="43">
        <f>IF(COUNTIF($I$20:I44,I44)&gt;1,0,COUNTIF($I$20:I44,I44))</f>
        <v>0</v>
      </c>
    </row>
  </sheetData>
  <mergeCells count="10">
    <mergeCell ref="A34:C34"/>
    <mergeCell ref="E34:F34"/>
    <mergeCell ref="A20:A29"/>
    <mergeCell ref="A6:A8"/>
    <mergeCell ref="A1:G1"/>
    <mergeCell ref="A18:A19"/>
    <mergeCell ref="B18:B19"/>
    <mergeCell ref="C18:D18"/>
    <mergeCell ref="E18:F18"/>
    <mergeCell ref="G18:G19"/>
  </mergeCells>
  <phoneticPr fontId="19"/>
  <conditionalFormatting sqref="B22">
    <cfRule type="cellIs" dxfId="0" priority="1" operator="equal">
      <formula>"選んでください"</formula>
    </cfRule>
  </conditionalFormatting>
  <dataValidations count="8">
    <dataValidation type="list" allowBlank="1" showInputMessage="1" showErrorMessage="1" prompt="▼ボタンをクリックし、学年を選択してください" sqref="G23:G29">
      <formula1>"２,１"</formula1>
    </dataValidation>
    <dataValidation type="list" allowBlank="1" showInputMessage="1" showErrorMessage="1" prompt="▼ボタンをクリックし、一般か学年を選択してください" sqref="G22">
      <formula1>"一般,３,２,１"</formula1>
    </dataValidation>
    <dataValidation imeMode="on" allowBlank="1" showInputMessage="1" showErrorMessage="1" prompt="選手の姓を空白なしで入力してください" sqref="C20:C29"/>
    <dataValidation imeMode="hiragana" allowBlank="1" showInputMessage="1" showErrorMessage="1" prompt="選手の姓を全角ひらがなで入力してください" sqref="E20:E29"/>
    <dataValidation type="list" allowBlank="1" showInputMessage="1" showErrorMessage="1" prompt="▼をクリックして、参加の有無を選択してください" sqref="D14">
      <formula1>"参加,不参加"</formula1>
    </dataValidation>
    <dataValidation imeMode="on" allowBlank="1" showInputMessage="1" showErrorMessage="1" prompt="選手の名を空白なしで入力してください" sqref="D20:D29"/>
    <dataValidation imeMode="hiragana" allowBlank="1" showInputMessage="1" showErrorMessage="1" prompt="選手の名を全角ひらがなで入力してください" sqref="F20:F29"/>
    <dataValidation type="list" allowBlank="1" showInputMessage="1" showErrorMessage="1" sqref="B22">
      <formula1>"選んでください,マネージャー,選手兼マネージャー"</formula1>
    </dataValidation>
  </dataValidations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8"/>
  <sheetViews>
    <sheetView topLeftCell="A10" zoomScale="85" zoomScaleNormal="85" workbookViewId="0">
      <selection activeCell="H31" sqref="E31:H54"/>
    </sheetView>
  </sheetViews>
  <sheetFormatPr defaultColWidth="15.625" defaultRowHeight="15" customHeight="1" x14ac:dyDescent="0.15"/>
  <cols>
    <col min="1" max="1" width="7.75" style="28" customWidth="1"/>
    <col min="2" max="2" width="7.25" style="28" customWidth="1"/>
    <col min="3" max="3" width="15.625" style="28"/>
    <col min="4" max="4" width="22.75" style="28" bestFit="1" customWidth="1"/>
    <col min="5" max="6" width="15.625" style="28"/>
    <col min="7" max="234" width="15.625" style="25"/>
    <col min="235" max="237" width="3.625" style="25" customWidth="1"/>
    <col min="238" max="239" width="12.625" style="25" customWidth="1"/>
    <col min="240" max="242" width="8.625" style="25" customWidth="1"/>
    <col min="243" max="254" width="5.625" style="25" customWidth="1"/>
    <col min="255" max="490" width="15.625" style="25"/>
    <col min="491" max="493" width="3.625" style="25" customWidth="1"/>
    <col min="494" max="495" width="12.625" style="25" customWidth="1"/>
    <col min="496" max="498" width="8.625" style="25" customWidth="1"/>
    <col min="499" max="510" width="5.625" style="25" customWidth="1"/>
    <col min="511" max="746" width="15.625" style="25"/>
    <col min="747" max="749" width="3.625" style="25" customWidth="1"/>
    <col min="750" max="751" width="12.625" style="25" customWidth="1"/>
    <col min="752" max="754" width="8.625" style="25" customWidth="1"/>
    <col min="755" max="766" width="5.625" style="25" customWidth="1"/>
    <col min="767" max="1002" width="15.625" style="25"/>
    <col min="1003" max="1005" width="3.625" style="25" customWidth="1"/>
    <col min="1006" max="1007" width="12.625" style="25" customWidth="1"/>
    <col min="1008" max="1010" width="8.625" style="25" customWidth="1"/>
    <col min="1011" max="1022" width="5.625" style="25" customWidth="1"/>
    <col min="1023" max="1258" width="15.625" style="25"/>
    <col min="1259" max="1261" width="3.625" style="25" customWidth="1"/>
    <col min="1262" max="1263" width="12.625" style="25" customWidth="1"/>
    <col min="1264" max="1266" width="8.625" style="25" customWidth="1"/>
    <col min="1267" max="1278" width="5.625" style="25" customWidth="1"/>
    <col min="1279" max="1514" width="15.625" style="25"/>
    <col min="1515" max="1517" width="3.625" style="25" customWidth="1"/>
    <col min="1518" max="1519" width="12.625" style="25" customWidth="1"/>
    <col min="1520" max="1522" width="8.625" style="25" customWidth="1"/>
    <col min="1523" max="1534" width="5.625" style="25" customWidth="1"/>
    <col min="1535" max="1770" width="15.625" style="25"/>
    <col min="1771" max="1773" width="3.625" style="25" customWidth="1"/>
    <col min="1774" max="1775" width="12.625" style="25" customWidth="1"/>
    <col min="1776" max="1778" width="8.625" style="25" customWidth="1"/>
    <col min="1779" max="1790" width="5.625" style="25" customWidth="1"/>
    <col min="1791" max="2026" width="15.625" style="25"/>
    <col min="2027" max="2029" width="3.625" style="25" customWidth="1"/>
    <col min="2030" max="2031" width="12.625" style="25" customWidth="1"/>
    <col min="2032" max="2034" width="8.625" style="25" customWidth="1"/>
    <col min="2035" max="2046" width="5.625" style="25" customWidth="1"/>
    <col min="2047" max="2282" width="15.625" style="25"/>
    <col min="2283" max="2285" width="3.625" style="25" customWidth="1"/>
    <col min="2286" max="2287" width="12.625" style="25" customWidth="1"/>
    <col min="2288" max="2290" width="8.625" style="25" customWidth="1"/>
    <col min="2291" max="2302" width="5.625" style="25" customWidth="1"/>
    <col min="2303" max="2538" width="15.625" style="25"/>
    <col min="2539" max="2541" width="3.625" style="25" customWidth="1"/>
    <col min="2542" max="2543" width="12.625" style="25" customWidth="1"/>
    <col min="2544" max="2546" width="8.625" style="25" customWidth="1"/>
    <col min="2547" max="2558" width="5.625" style="25" customWidth="1"/>
    <col min="2559" max="2794" width="15.625" style="25"/>
    <col min="2795" max="2797" width="3.625" style="25" customWidth="1"/>
    <col min="2798" max="2799" width="12.625" style="25" customWidth="1"/>
    <col min="2800" max="2802" width="8.625" style="25" customWidth="1"/>
    <col min="2803" max="2814" width="5.625" style="25" customWidth="1"/>
    <col min="2815" max="3050" width="15.625" style="25"/>
    <col min="3051" max="3053" width="3.625" style="25" customWidth="1"/>
    <col min="3054" max="3055" width="12.625" style="25" customWidth="1"/>
    <col min="3056" max="3058" width="8.625" style="25" customWidth="1"/>
    <col min="3059" max="3070" width="5.625" style="25" customWidth="1"/>
    <col min="3071" max="3306" width="15.625" style="25"/>
    <col min="3307" max="3309" width="3.625" style="25" customWidth="1"/>
    <col min="3310" max="3311" width="12.625" style="25" customWidth="1"/>
    <col min="3312" max="3314" width="8.625" style="25" customWidth="1"/>
    <col min="3315" max="3326" width="5.625" style="25" customWidth="1"/>
    <col min="3327" max="3562" width="15.625" style="25"/>
    <col min="3563" max="3565" width="3.625" style="25" customWidth="1"/>
    <col min="3566" max="3567" width="12.625" style="25" customWidth="1"/>
    <col min="3568" max="3570" width="8.625" style="25" customWidth="1"/>
    <col min="3571" max="3582" width="5.625" style="25" customWidth="1"/>
    <col min="3583" max="3818" width="15.625" style="25"/>
    <col min="3819" max="3821" width="3.625" style="25" customWidth="1"/>
    <col min="3822" max="3823" width="12.625" style="25" customWidth="1"/>
    <col min="3824" max="3826" width="8.625" style="25" customWidth="1"/>
    <col min="3827" max="3838" width="5.625" style="25" customWidth="1"/>
    <col min="3839" max="4074" width="15.625" style="25"/>
    <col min="4075" max="4077" width="3.625" style="25" customWidth="1"/>
    <col min="4078" max="4079" width="12.625" style="25" customWidth="1"/>
    <col min="4080" max="4082" width="8.625" style="25" customWidth="1"/>
    <col min="4083" max="4094" width="5.625" style="25" customWidth="1"/>
    <col min="4095" max="4330" width="15.625" style="25"/>
    <col min="4331" max="4333" width="3.625" style="25" customWidth="1"/>
    <col min="4334" max="4335" width="12.625" style="25" customWidth="1"/>
    <col min="4336" max="4338" width="8.625" style="25" customWidth="1"/>
    <col min="4339" max="4350" width="5.625" style="25" customWidth="1"/>
    <col min="4351" max="4586" width="15.625" style="25"/>
    <col min="4587" max="4589" width="3.625" style="25" customWidth="1"/>
    <col min="4590" max="4591" width="12.625" style="25" customWidth="1"/>
    <col min="4592" max="4594" width="8.625" style="25" customWidth="1"/>
    <col min="4595" max="4606" width="5.625" style="25" customWidth="1"/>
    <col min="4607" max="4842" width="15.625" style="25"/>
    <col min="4843" max="4845" width="3.625" style="25" customWidth="1"/>
    <col min="4846" max="4847" width="12.625" style="25" customWidth="1"/>
    <col min="4848" max="4850" width="8.625" style="25" customWidth="1"/>
    <col min="4851" max="4862" width="5.625" style="25" customWidth="1"/>
    <col min="4863" max="5098" width="15.625" style="25"/>
    <col min="5099" max="5101" width="3.625" style="25" customWidth="1"/>
    <col min="5102" max="5103" width="12.625" style="25" customWidth="1"/>
    <col min="5104" max="5106" width="8.625" style="25" customWidth="1"/>
    <col min="5107" max="5118" width="5.625" style="25" customWidth="1"/>
    <col min="5119" max="5354" width="15.625" style="25"/>
    <col min="5355" max="5357" width="3.625" style="25" customWidth="1"/>
    <col min="5358" max="5359" width="12.625" style="25" customWidth="1"/>
    <col min="5360" max="5362" width="8.625" style="25" customWidth="1"/>
    <col min="5363" max="5374" width="5.625" style="25" customWidth="1"/>
    <col min="5375" max="5610" width="15.625" style="25"/>
    <col min="5611" max="5613" width="3.625" style="25" customWidth="1"/>
    <col min="5614" max="5615" width="12.625" style="25" customWidth="1"/>
    <col min="5616" max="5618" width="8.625" style="25" customWidth="1"/>
    <col min="5619" max="5630" width="5.625" style="25" customWidth="1"/>
    <col min="5631" max="5866" width="15.625" style="25"/>
    <col min="5867" max="5869" width="3.625" style="25" customWidth="1"/>
    <col min="5870" max="5871" width="12.625" style="25" customWidth="1"/>
    <col min="5872" max="5874" width="8.625" style="25" customWidth="1"/>
    <col min="5875" max="5886" width="5.625" style="25" customWidth="1"/>
    <col min="5887" max="6122" width="15.625" style="25"/>
    <col min="6123" max="6125" width="3.625" style="25" customWidth="1"/>
    <col min="6126" max="6127" width="12.625" style="25" customWidth="1"/>
    <col min="6128" max="6130" width="8.625" style="25" customWidth="1"/>
    <col min="6131" max="6142" width="5.625" style="25" customWidth="1"/>
    <col min="6143" max="6378" width="15.625" style="25"/>
    <col min="6379" max="6381" width="3.625" style="25" customWidth="1"/>
    <col min="6382" max="6383" width="12.625" style="25" customWidth="1"/>
    <col min="6384" max="6386" width="8.625" style="25" customWidth="1"/>
    <col min="6387" max="6398" width="5.625" style="25" customWidth="1"/>
    <col min="6399" max="6634" width="15.625" style="25"/>
    <col min="6635" max="6637" width="3.625" style="25" customWidth="1"/>
    <col min="6638" max="6639" width="12.625" style="25" customWidth="1"/>
    <col min="6640" max="6642" width="8.625" style="25" customWidth="1"/>
    <col min="6643" max="6654" width="5.625" style="25" customWidth="1"/>
    <col min="6655" max="6890" width="15.625" style="25"/>
    <col min="6891" max="6893" width="3.625" style="25" customWidth="1"/>
    <col min="6894" max="6895" width="12.625" style="25" customWidth="1"/>
    <col min="6896" max="6898" width="8.625" style="25" customWidth="1"/>
    <col min="6899" max="6910" width="5.625" style="25" customWidth="1"/>
    <col min="6911" max="7146" width="15.625" style="25"/>
    <col min="7147" max="7149" width="3.625" style="25" customWidth="1"/>
    <col min="7150" max="7151" width="12.625" style="25" customWidth="1"/>
    <col min="7152" max="7154" width="8.625" style="25" customWidth="1"/>
    <col min="7155" max="7166" width="5.625" style="25" customWidth="1"/>
    <col min="7167" max="7402" width="15.625" style="25"/>
    <col min="7403" max="7405" width="3.625" style="25" customWidth="1"/>
    <col min="7406" max="7407" width="12.625" style="25" customWidth="1"/>
    <col min="7408" max="7410" width="8.625" style="25" customWidth="1"/>
    <col min="7411" max="7422" width="5.625" style="25" customWidth="1"/>
    <col min="7423" max="7658" width="15.625" style="25"/>
    <col min="7659" max="7661" width="3.625" style="25" customWidth="1"/>
    <col min="7662" max="7663" width="12.625" style="25" customWidth="1"/>
    <col min="7664" max="7666" width="8.625" style="25" customWidth="1"/>
    <col min="7667" max="7678" width="5.625" style="25" customWidth="1"/>
    <col min="7679" max="7914" width="15.625" style="25"/>
    <col min="7915" max="7917" width="3.625" style="25" customWidth="1"/>
    <col min="7918" max="7919" width="12.625" style="25" customWidth="1"/>
    <col min="7920" max="7922" width="8.625" style="25" customWidth="1"/>
    <col min="7923" max="7934" width="5.625" style="25" customWidth="1"/>
    <col min="7935" max="8170" width="15.625" style="25"/>
    <col min="8171" max="8173" width="3.625" style="25" customWidth="1"/>
    <col min="8174" max="8175" width="12.625" style="25" customWidth="1"/>
    <col min="8176" max="8178" width="8.625" style="25" customWidth="1"/>
    <col min="8179" max="8190" width="5.625" style="25" customWidth="1"/>
    <col min="8191" max="8426" width="15.625" style="25"/>
    <col min="8427" max="8429" width="3.625" style="25" customWidth="1"/>
    <col min="8430" max="8431" width="12.625" style="25" customWidth="1"/>
    <col min="8432" max="8434" width="8.625" style="25" customWidth="1"/>
    <col min="8435" max="8446" width="5.625" style="25" customWidth="1"/>
    <col min="8447" max="8682" width="15.625" style="25"/>
    <col min="8683" max="8685" width="3.625" style="25" customWidth="1"/>
    <col min="8686" max="8687" width="12.625" style="25" customWidth="1"/>
    <col min="8688" max="8690" width="8.625" style="25" customWidth="1"/>
    <col min="8691" max="8702" width="5.625" style="25" customWidth="1"/>
    <col min="8703" max="8938" width="15.625" style="25"/>
    <col min="8939" max="8941" width="3.625" style="25" customWidth="1"/>
    <col min="8942" max="8943" width="12.625" style="25" customWidth="1"/>
    <col min="8944" max="8946" width="8.625" style="25" customWidth="1"/>
    <col min="8947" max="8958" width="5.625" style="25" customWidth="1"/>
    <col min="8959" max="9194" width="15.625" style="25"/>
    <col min="9195" max="9197" width="3.625" style="25" customWidth="1"/>
    <col min="9198" max="9199" width="12.625" style="25" customWidth="1"/>
    <col min="9200" max="9202" width="8.625" style="25" customWidth="1"/>
    <col min="9203" max="9214" width="5.625" style="25" customWidth="1"/>
    <col min="9215" max="9450" width="15.625" style="25"/>
    <col min="9451" max="9453" width="3.625" style="25" customWidth="1"/>
    <col min="9454" max="9455" width="12.625" style="25" customWidth="1"/>
    <col min="9456" max="9458" width="8.625" style="25" customWidth="1"/>
    <col min="9459" max="9470" width="5.625" style="25" customWidth="1"/>
    <col min="9471" max="9706" width="15.625" style="25"/>
    <col min="9707" max="9709" width="3.625" style="25" customWidth="1"/>
    <col min="9710" max="9711" width="12.625" style="25" customWidth="1"/>
    <col min="9712" max="9714" width="8.625" style="25" customWidth="1"/>
    <col min="9715" max="9726" width="5.625" style="25" customWidth="1"/>
    <col min="9727" max="9962" width="15.625" style="25"/>
    <col min="9963" max="9965" width="3.625" style="25" customWidth="1"/>
    <col min="9966" max="9967" width="12.625" style="25" customWidth="1"/>
    <col min="9968" max="9970" width="8.625" style="25" customWidth="1"/>
    <col min="9971" max="9982" width="5.625" style="25" customWidth="1"/>
    <col min="9983" max="10218" width="15.625" style="25"/>
    <col min="10219" max="10221" width="3.625" style="25" customWidth="1"/>
    <col min="10222" max="10223" width="12.625" style="25" customWidth="1"/>
    <col min="10224" max="10226" width="8.625" style="25" customWidth="1"/>
    <col min="10227" max="10238" width="5.625" style="25" customWidth="1"/>
    <col min="10239" max="10474" width="15.625" style="25"/>
    <col min="10475" max="10477" width="3.625" style="25" customWidth="1"/>
    <col min="10478" max="10479" width="12.625" style="25" customWidth="1"/>
    <col min="10480" max="10482" width="8.625" style="25" customWidth="1"/>
    <col min="10483" max="10494" width="5.625" style="25" customWidth="1"/>
    <col min="10495" max="10730" width="15.625" style="25"/>
    <col min="10731" max="10733" width="3.625" style="25" customWidth="1"/>
    <col min="10734" max="10735" width="12.625" style="25" customWidth="1"/>
    <col min="10736" max="10738" width="8.625" style="25" customWidth="1"/>
    <col min="10739" max="10750" width="5.625" style="25" customWidth="1"/>
    <col min="10751" max="10986" width="15.625" style="25"/>
    <col min="10987" max="10989" width="3.625" style="25" customWidth="1"/>
    <col min="10990" max="10991" width="12.625" style="25" customWidth="1"/>
    <col min="10992" max="10994" width="8.625" style="25" customWidth="1"/>
    <col min="10995" max="11006" width="5.625" style="25" customWidth="1"/>
    <col min="11007" max="11242" width="15.625" style="25"/>
    <col min="11243" max="11245" width="3.625" style="25" customWidth="1"/>
    <col min="11246" max="11247" width="12.625" style="25" customWidth="1"/>
    <col min="11248" max="11250" width="8.625" style="25" customWidth="1"/>
    <col min="11251" max="11262" width="5.625" style="25" customWidth="1"/>
    <col min="11263" max="11498" width="15.625" style="25"/>
    <col min="11499" max="11501" width="3.625" style="25" customWidth="1"/>
    <col min="11502" max="11503" width="12.625" style="25" customWidth="1"/>
    <col min="11504" max="11506" width="8.625" style="25" customWidth="1"/>
    <col min="11507" max="11518" width="5.625" style="25" customWidth="1"/>
    <col min="11519" max="11754" width="15.625" style="25"/>
    <col min="11755" max="11757" width="3.625" style="25" customWidth="1"/>
    <col min="11758" max="11759" width="12.625" style="25" customWidth="1"/>
    <col min="11760" max="11762" width="8.625" style="25" customWidth="1"/>
    <col min="11763" max="11774" width="5.625" style="25" customWidth="1"/>
    <col min="11775" max="12010" width="15.625" style="25"/>
    <col min="12011" max="12013" width="3.625" style="25" customWidth="1"/>
    <col min="12014" max="12015" width="12.625" style="25" customWidth="1"/>
    <col min="12016" max="12018" width="8.625" style="25" customWidth="1"/>
    <col min="12019" max="12030" width="5.625" style="25" customWidth="1"/>
    <col min="12031" max="12266" width="15.625" style="25"/>
    <col min="12267" max="12269" width="3.625" style="25" customWidth="1"/>
    <col min="12270" max="12271" width="12.625" style="25" customWidth="1"/>
    <col min="12272" max="12274" width="8.625" style="25" customWidth="1"/>
    <col min="12275" max="12286" width="5.625" style="25" customWidth="1"/>
    <col min="12287" max="12522" width="15.625" style="25"/>
    <col min="12523" max="12525" width="3.625" style="25" customWidth="1"/>
    <col min="12526" max="12527" width="12.625" style="25" customWidth="1"/>
    <col min="12528" max="12530" width="8.625" style="25" customWidth="1"/>
    <col min="12531" max="12542" width="5.625" style="25" customWidth="1"/>
    <col min="12543" max="12778" width="15.625" style="25"/>
    <col min="12779" max="12781" width="3.625" style="25" customWidth="1"/>
    <col min="12782" max="12783" width="12.625" style="25" customWidth="1"/>
    <col min="12784" max="12786" width="8.625" style="25" customWidth="1"/>
    <col min="12787" max="12798" width="5.625" style="25" customWidth="1"/>
    <col min="12799" max="13034" width="15.625" style="25"/>
    <col min="13035" max="13037" width="3.625" style="25" customWidth="1"/>
    <col min="13038" max="13039" width="12.625" style="25" customWidth="1"/>
    <col min="13040" max="13042" width="8.625" style="25" customWidth="1"/>
    <col min="13043" max="13054" width="5.625" style="25" customWidth="1"/>
    <col min="13055" max="13290" width="15.625" style="25"/>
    <col min="13291" max="13293" width="3.625" style="25" customWidth="1"/>
    <col min="13294" max="13295" width="12.625" style="25" customWidth="1"/>
    <col min="13296" max="13298" width="8.625" style="25" customWidth="1"/>
    <col min="13299" max="13310" width="5.625" style="25" customWidth="1"/>
    <col min="13311" max="13546" width="15.625" style="25"/>
    <col min="13547" max="13549" width="3.625" style="25" customWidth="1"/>
    <col min="13550" max="13551" width="12.625" style="25" customWidth="1"/>
    <col min="13552" max="13554" width="8.625" style="25" customWidth="1"/>
    <col min="13555" max="13566" width="5.625" style="25" customWidth="1"/>
    <col min="13567" max="13802" width="15.625" style="25"/>
    <col min="13803" max="13805" width="3.625" style="25" customWidth="1"/>
    <col min="13806" max="13807" width="12.625" style="25" customWidth="1"/>
    <col min="13808" max="13810" width="8.625" style="25" customWidth="1"/>
    <col min="13811" max="13822" width="5.625" style="25" customWidth="1"/>
    <col min="13823" max="14058" width="15.625" style="25"/>
    <col min="14059" max="14061" width="3.625" style="25" customWidth="1"/>
    <col min="14062" max="14063" width="12.625" style="25" customWidth="1"/>
    <col min="14064" max="14066" width="8.625" style="25" customWidth="1"/>
    <col min="14067" max="14078" width="5.625" style="25" customWidth="1"/>
    <col min="14079" max="14314" width="15.625" style="25"/>
    <col min="14315" max="14317" width="3.625" style="25" customWidth="1"/>
    <col min="14318" max="14319" width="12.625" style="25" customWidth="1"/>
    <col min="14320" max="14322" width="8.625" style="25" customWidth="1"/>
    <col min="14323" max="14334" width="5.625" style="25" customWidth="1"/>
    <col min="14335" max="14570" width="15.625" style="25"/>
    <col min="14571" max="14573" width="3.625" style="25" customWidth="1"/>
    <col min="14574" max="14575" width="12.625" style="25" customWidth="1"/>
    <col min="14576" max="14578" width="8.625" style="25" customWidth="1"/>
    <col min="14579" max="14590" width="5.625" style="25" customWidth="1"/>
    <col min="14591" max="14826" width="15.625" style="25"/>
    <col min="14827" max="14829" width="3.625" style="25" customWidth="1"/>
    <col min="14830" max="14831" width="12.625" style="25" customWidth="1"/>
    <col min="14832" max="14834" width="8.625" style="25" customWidth="1"/>
    <col min="14835" max="14846" width="5.625" style="25" customWidth="1"/>
    <col min="14847" max="15082" width="15.625" style="25"/>
    <col min="15083" max="15085" width="3.625" style="25" customWidth="1"/>
    <col min="15086" max="15087" width="12.625" style="25" customWidth="1"/>
    <col min="15088" max="15090" width="8.625" style="25" customWidth="1"/>
    <col min="15091" max="15102" width="5.625" style="25" customWidth="1"/>
    <col min="15103" max="15338" width="15.625" style="25"/>
    <col min="15339" max="15341" width="3.625" style="25" customWidth="1"/>
    <col min="15342" max="15343" width="12.625" style="25" customWidth="1"/>
    <col min="15344" max="15346" width="8.625" style="25" customWidth="1"/>
    <col min="15347" max="15358" width="5.625" style="25" customWidth="1"/>
    <col min="15359" max="15594" width="15.625" style="25"/>
    <col min="15595" max="15597" width="3.625" style="25" customWidth="1"/>
    <col min="15598" max="15599" width="12.625" style="25" customWidth="1"/>
    <col min="15600" max="15602" width="8.625" style="25" customWidth="1"/>
    <col min="15603" max="15614" width="5.625" style="25" customWidth="1"/>
    <col min="15615" max="15850" width="15.625" style="25"/>
    <col min="15851" max="15853" width="3.625" style="25" customWidth="1"/>
    <col min="15854" max="15855" width="12.625" style="25" customWidth="1"/>
    <col min="15856" max="15858" width="8.625" style="25" customWidth="1"/>
    <col min="15859" max="15870" width="5.625" style="25" customWidth="1"/>
    <col min="15871" max="16106" width="15.625" style="25"/>
    <col min="16107" max="16109" width="3.625" style="25" customWidth="1"/>
    <col min="16110" max="16111" width="12.625" style="25" customWidth="1"/>
    <col min="16112" max="16114" width="8.625" style="25" customWidth="1"/>
    <col min="16115" max="16126" width="5.625" style="25" customWidth="1"/>
    <col min="16127" max="16384" width="15.625" style="25"/>
  </cols>
  <sheetData>
    <row r="1" spans="1:6" ht="15" customHeight="1" x14ac:dyDescent="0.15">
      <c r="A1" s="20" t="s">
        <v>202</v>
      </c>
      <c r="B1" s="20"/>
      <c r="C1" s="20"/>
      <c r="D1" s="20"/>
      <c r="E1" s="20"/>
      <c r="F1" s="20"/>
    </row>
    <row r="2" spans="1:6" s="26" customFormat="1" ht="15" customHeight="1" x14ac:dyDescent="0.15">
      <c r="A2" s="20" t="s">
        <v>203</v>
      </c>
      <c r="B2" s="24" t="str">
        <f>①主管校用!E4&amp;"　"&amp;①主管校用!E6</f>
        <v>令和６年度　新潟県高等学校秋季地区体育大会</v>
      </c>
      <c r="C2" s="20"/>
      <c r="D2" s="20"/>
      <c r="E2" s="20"/>
      <c r="F2" s="20"/>
    </row>
    <row r="3" spans="1:6" s="26" customFormat="1" ht="15" customHeight="1" x14ac:dyDescent="0.15">
      <c r="A3" s="20" t="s">
        <v>204</v>
      </c>
      <c r="B3" s="20" t="s">
        <v>219</v>
      </c>
      <c r="C3" s="20"/>
      <c r="D3" s="20"/>
      <c r="E3" s="20"/>
      <c r="F3" s="20"/>
    </row>
    <row r="4" spans="1:6" s="26" customFormat="1" ht="15" customHeight="1" x14ac:dyDescent="0.15">
      <c r="A4" s="20" t="s">
        <v>205</v>
      </c>
      <c r="B4" s="148" t="str">
        <f>①主管校用!G10</f>
        <v>2024.11.1</v>
      </c>
      <c r="C4" s="20"/>
      <c r="D4" s="20"/>
      <c r="E4" s="20"/>
      <c r="F4" s="20"/>
    </row>
    <row r="5" spans="1:6" s="26" customFormat="1" ht="15" customHeight="1" x14ac:dyDescent="0.15">
      <c r="A5" s="20" t="s">
        <v>206</v>
      </c>
      <c r="B5" s="20" t="str">
        <f>①主管校用!E8</f>
        <v>新潟市体育館・亀田総合体育館</v>
      </c>
      <c r="C5" s="20"/>
      <c r="D5" s="20"/>
      <c r="E5" s="20"/>
      <c r="F5" s="20"/>
    </row>
    <row r="6" spans="1:6" s="26" customFormat="1" ht="15" customHeight="1" x14ac:dyDescent="0.15">
      <c r="A6" s="20" t="s">
        <v>207</v>
      </c>
      <c r="B6" s="20" t="s">
        <v>221</v>
      </c>
      <c r="C6" s="20" t="s">
        <v>208</v>
      </c>
      <c r="D6" s="20" t="s">
        <v>199</v>
      </c>
      <c r="E6" s="20" t="s">
        <v>209</v>
      </c>
      <c r="F6" s="20"/>
    </row>
    <row r="7" spans="1:6" s="26" customFormat="1" ht="15" customHeight="1" x14ac:dyDescent="0.15">
      <c r="A7" s="20"/>
      <c r="B7" s="20" t="s">
        <v>210</v>
      </c>
      <c r="C7" s="20" t="s">
        <v>211</v>
      </c>
      <c r="D7" s="20" t="s">
        <v>199</v>
      </c>
      <c r="E7" s="20" t="s">
        <v>212</v>
      </c>
      <c r="F7" s="20"/>
    </row>
    <row r="8" spans="1:6" s="26" customFormat="1" ht="15" customHeight="1" x14ac:dyDescent="0.15">
      <c r="B8" s="20" t="s">
        <v>222</v>
      </c>
      <c r="C8" s="20" t="s">
        <v>224</v>
      </c>
      <c r="D8" s="20" t="s">
        <v>226</v>
      </c>
      <c r="E8" s="20" t="s">
        <v>209</v>
      </c>
    </row>
    <row r="9" spans="1:6" s="26" customFormat="1" ht="15" customHeight="1" x14ac:dyDescent="0.15">
      <c r="A9" s="27"/>
      <c r="B9" s="20" t="s">
        <v>223</v>
      </c>
      <c r="C9" s="20" t="s">
        <v>225</v>
      </c>
      <c r="D9" s="20" t="s">
        <v>226</v>
      </c>
      <c r="E9" s="20" t="s">
        <v>212</v>
      </c>
      <c r="F9" s="27"/>
    </row>
    <row r="10" spans="1:6" s="26" customFormat="1" ht="15" customHeight="1" x14ac:dyDescent="0.15">
      <c r="A10" s="20" t="s">
        <v>213</v>
      </c>
      <c r="B10" s="20" t="s">
        <v>214</v>
      </c>
      <c r="C10" s="20" t="s">
        <v>215</v>
      </c>
      <c r="D10" s="20" t="s">
        <v>216</v>
      </c>
      <c r="E10" s="20" t="s">
        <v>217</v>
      </c>
      <c r="F10" s="20" t="s">
        <v>218</v>
      </c>
    </row>
    <row r="11" spans="1:6" s="26" customFormat="1" ht="15" customHeight="1" x14ac:dyDescent="0.15">
      <c r="B11" s="21" t="str">
        <f>IF(参加申込書１!C20="","",IF(参加申込書１!$B$3="男子","BD",IF(参加申込書１!$B$3="女子","GD","")))</f>
        <v/>
      </c>
      <c r="C11" s="22" t="str">
        <f>参加申込書１!$C20&amp;"　"&amp;参加申込書１!$D20&amp;参加申込書１!$G20</f>
        <v>　</v>
      </c>
      <c r="D11" s="22" t="str">
        <f>参加申込書１!$E20&amp;"　"&amp;参加申込書１!$F20</f>
        <v>　</v>
      </c>
      <c r="E11" s="22" t="str">
        <f>IF(B11="","",参加申込書１!A20)</f>
        <v/>
      </c>
    </row>
    <row r="12" spans="1:6" s="26" customFormat="1" ht="15" customHeight="1" x14ac:dyDescent="0.15">
      <c r="B12" s="21"/>
      <c r="C12" s="22" t="str">
        <f>参加申込書１!$C21&amp;"　"&amp;参加申込書１!$D21&amp;参加申込書１!$G21</f>
        <v>　</v>
      </c>
      <c r="D12" s="22" t="str">
        <f>参加申込書１!$E21&amp;"　"&amp;参加申込書１!$F21</f>
        <v>　</v>
      </c>
      <c r="E12" s="22" t="str">
        <f>IF(B11="","",参加申込書１!A20)</f>
        <v/>
      </c>
      <c r="F12" s="27"/>
    </row>
    <row r="13" spans="1:6" s="26" customFormat="1" ht="15" customHeight="1" x14ac:dyDescent="0.15">
      <c r="B13" s="21" t="str">
        <f>IF(参加申込書１!C22="","",IF(参加申込書１!$B$3="男子","BD",IF(参加申込書１!$B$3="女子","GD","")))</f>
        <v/>
      </c>
      <c r="C13" s="22" t="str">
        <f>参加申込書１!$C22&amp;"　"&amp;参加申込書１!$D22&amp;参加申込書１!$G22</f>
        <v>　</v>
      </c>
      <c r="D13" s="22" t="str">
        <f>参加申込書１!$E22&amp;"　"&amp;参加申込書１!$F22</f>
        <v>　</v>
      </c>
      <c r="E13" s="22" t="str">
        <f>IF(B13="","",参加申込書１!A22)</f>
        <v/>
      </c>
      <c r="F13" s="27"/>
    </row>
    <row r="14" spans="1:6" ht="15" customHeight="1" x14ac:dyDescent="0.15">
      <c r="B14" s="21"/>
      <c r="C14" s="22" t="str">
        <f>参加申込書１!$C23&amp;"　"&amp;参加申込書１!$D23&amp;参加申込書１!$G23</f>
        <v>　</v>
      </c>
      <c r="D14" s="22" t="str">
        <f>参加申込書１!$E23&amp;"　"&amp;参加申込書１!$F23</f>
        <v>　</v>
      </c>
      <c r="E14" s="22" t="str">
        <f>IF(B13="","",参加申込書１!A22)</f>
        <v/>
      </c>
    </row>
    <row r="15" spans="1:6" ht="15" customHeight="1" x14ac:dyDescent="0.15">
      <c r="B15" s="21" t="str">
        <f>IF(参加申込書１!C24="","",IF(参加申込書１!$B$3="男子","BD",IF(参加申込書１!$B$3="女子","GD","")))</f>
        <v/>
      </c>
      <c r="C15" s="22" t="str">
        <f>参加申込書１!$C24&amp;"　"&amp;参加申込書１!$D24&amp;参加申込書１!$G24</f>
        <v>　</v>
      </c>
      <c r="D15" s="22" t="str">
        <f>参加申込書１!$E24&amp;"　"&amp;参加申込書１!$F24</f>
        <v>　</v>
      </c>
      <c r="E15" s="22" t="str">
        <f>IF(B15="","",参加申込書１!A24)</f>
        <v/>
      </c>
    </row>
    <row r="16" spans="1:6" ht="15" customHeight="1" x14ac:dyDescent="0.15">
      <c r="B16" s="21"/>
      <c r="C16" s="22" t="str">
        <f>参加申込書１!$C25&amp;"　"&amp;参加申込書１!$D25&amp;参加申込書１!$G25</f>
        <v>　</v>
      </c>
      <c r="D16" s="22" t="str">
        <f>参加申込書１!$E25&amp;"　"&amp;参加申込書１!$F25</f>
        <v>　</v>
      </c>
      <c r="E16" s="22" t="str">
        <f>IF(B15="","",参加申込書１!A24)</f>
        <v/>
      </c>
    </row>
    <row r="17" spans="1:6" ht="15" customHeight="1" x14ac:dyDescent="0.15">
      <c r="B17" s="21" t="str">
        <f>IF(参加申込書１!C26="","",IF(参加申込書１!$B$3="男子","BD",IF(参加申込書１!$B$3="女子","GD","")))</f>
        <v/>
      </c>
      <c r="C17" s="22" t="str">
        <f>参加申込書１!$C26&amp;"　"&amp;参加申込書１!$D26&amp;参加申込書１!$G26</f>
        <v>　</v>
      </c>
      <c r="D17" s="22" t="str">
        <f>参加申込書１!$E26&amp;"　"&amp;参加申込書１!$F26</f>
        <v>　</v>
      </c>
      <c r="E17" s="22" t="str">
        <f>IF(B17="","",参加申込書１!A26)</f>
        <v/>
      </c>
    </row>
    <row r="18" spans="1:6" ht="15" customHeight="1" x14ac:dyDescent="0.15">
      <c r="B18" s="21"/>
      <c r="C18" s="22" t="str">
        <f>参加申込書１!$C27&amp;"　"&amp;参加申込書１!$D27&amp;参加申込書１!$G27</f>
        <v>　</v>
      </c>
      <c r="D18" s="22" t="str">
        <f>参加申込書１!$E27&amp;"　"&amp;参加申込書１!$F27</f>
        <v>　</v>
      </c>
      <c r="E18" s="22" t="str">
        <f>IF(B17="","",参加申込書１!A26)</f>
        <v/>
      </c>
    </row>
    <row r="19" spans="1:6" ht="15" customHeight="1" x14ac:dyDescent="0.15">
      <c r="B19" s="21" t="str">
        <f>IF(参加申込書１!C28="","",IF(参加申込書１!$B$3="男子","BD",IF(参加申込書１!$B$3="女子","GD","")))</f>
        <v/>
      </c>
      <c r="C19" s="22" t="str">
        <f>参加申込書１!$C28&amp;"　"&amp;参加申込書１!$D28&amp;参加申込書１!$G28</f>
        <v>　</v>
      </c>
      <c r="D19" s="22" t="str">
        <f>参加申込書１!$E28&amp;"　"&amp;参加申込書１!$F28</f>
        <v>　</v>
      </c>
      <c r="E19" s="22" t="str">
        <f>IF(B19="","",参加申込書１!A28)</f>
        <v/>
      </c>
    </row>
    <row r="20" spans="1:6" ht="15" customHeight="1" x14ac:dyDescent="0.15">
      <c r="B20" s="21"/>
      <c r="C20" s="22" t="str">
        <f>参加申込書１!$C29&amp;"　"&amp;参加申込書１!$D29&amp;参加申込書１!$G29</f>
        <v>　</v>
      </c>
      <c r="D20" s="22" t="str">
        <f>参加申込書１!$E29&amp;"　"&amp;参加申込書１!$F29</f>
        <v>　</v>
      </c>
      <c r="E20" s="22" t="str">
        <f>IF(B19="","",参加申込書１!A28)</f>
        <v/>
      </c>
    </row>
    <row r="21" spans="1:6" ht="15" customHeight="1" x14ac:dyDescent="0.15">
      <c r="B21" s="21"/>
      <c r="C21" s="22"/>
      <c r="D21" s="22"/>
      <c r="E21" s="22"/>
    </row>
    <row r="22" spans="1:6" ht="15" customHeight="1" x14ac:dyDescent="0.15">
      <c r="B22" s="21"/>
      <c r="C22" s="22"/>
      <c r="D22" s="22"/>
      <c r="E22" s="22"/>
    </row>
    <row r="23" spans="1:6" ht="15" customHeight="1" x14ac:dyDescent="0.15">
      <c r="A23" s="20" t="s">
        <v>213</v>
      </c>
      <c r="B23" s="20" t="s">
        <v>214</v>
      </c>
      <c r="C23" s="20" t="s">
        <v>215</v>
      </c>
      <c r="D23" s="20" t="s">
        <v>216</v>
      </c>
      <c r="E23" s="20" t="s">
        <v>217</v>
      </c>
      <c r="F23" s="20" t="s">
        <v>218</v>
      </c>
    </row>
    <row r="24" spans="1:6" ht="15" customHeight="1" x14ac:dyDescent="0.15">
      <c r="B24" s="21" t="str">
        <f>IF(参加申込書１!C35="","",IF(参加申込書１!$B$3="男子","BS",IF(参加申込書１!$B$3="女子","GS","")))</f>
        <v/>
      </c>
      <c r="C24" s="22" t="str">
        <f>参加申込書１!$C35&amp;"　"&amp;参加申込書１!$D35&amp;参加申込書１!$G35</f>
        <v>　</v>
      </c>
      <c r="D24" s="22" t="str">
        <f>参加申込書１!$E35&amp;"　"&amp;参加申込書１!$F35</f>
        <v>　</v>
      </c>
      <c r="E24" s="22" t="str">
        <f>IF(B24="","",参加申込書１!A35)</f>
        <v/>
      </c>
    </row>
    <row r="25" spans="1:6" ht="15" customHeight="1" x14ac:dyDescent="0.15">
      <c r="B25" s="21" t="str">
        <f>IF(参加申込書１!C36="","",IF(参加申込書１!$B$3="男子","BS",IF(参加申込書１!$B$3="女子","GS","")))</f>
        <v/>
      </c>
      <c r="C25" s="22" t="str">
        <f>参加申込書１!$C36&amp;"　"&amp;参加申込書１!$D36&amp;参加申込書１!$G36</f>
        <v>　</v>
      </c>
      <c r="D25" s="22" t="str">
        <f>参加申込書１!$E36&amp;"　"&amp;参加申込書１!$F36</f>
        <v>　</v>
      </c>
      <c r="E25" s="22" t="str">
        <f>IF(B25="","",参加申込書１!A36)</f>
        <v/>
      </c>
    </row>
    <row r="26" spans="1:6" ht="15" customHeight="1" x14ac:dyDescent="0.15">
      <c r="B26" s="21" t="str">
        <f>IF(参加申込書１!C37="","",IF(参加申込書１!$B$3="男子","BS",IF(参加申込書１!$B$3="女子","GS","")))</f>
        <v/>
      </c>
      <c r="C26" s="22" t="str">
        <f>参加申込書１!$C37&amp;"　"&amp;参加申込書１!$D37&amp;参加申込書１!$G37</f>
        <v>　</v>
      </c>
      <c r="D26" s="22" t="str">
        <f>参加申込書１!$E37&amp;"　"&amp;参加申込書１!$F37</f>
        <v>　</v>
      </c>
      <c r="E26" s="22" t="str">
        <f>IF(B26="","",参加申込書１!A37)</f>
        <v/>
      </c>
    </row>
    <row r="27" spans="1:6" ht="15" customHeight="1" x14ac:dyDescent="0.15">
      <c r="B27" s="21" t="str">
        <f>IF(参加申込書１!C38="","",IF(参加申込書１!$B$3="男子","BS",IF(参加申込書１!$B$3="女子","GS","")))</f>
        <v/>
      </c>
      <c r="C27" s="22" t="str">
        <f>参加申込書１!$C38&amp;"　"&amp;参加申込書１!$D38&amp;参加申込書１!$G38</f>
        <v>　</v>
      </c>
      <c r="D27" s="22" t="str">
        <f>参加申込書１!$E38&amp;"　"&amp;参加申込書１!$F38</f>
        <v>　</v>
      </c>
      <c r="E27" s="22" t="str">
        <f>IF(B27="","",参加申込書１!A38)</f>
        <v/>
      </c>
    </row>
    <row r="28" spans="1:6" ht="15" customHeight="1" x14ac:dyDescent="0.15">
      <c r="B28" s="21" t="str">
        <f>IF(参加申込書１!C39="","",IF(参加申込書１!$B$3="男子","BS",IF(参加申込書１!$B$3="女子","GS","")))</f>
        <v/>
      </c>
      <c r="C28" s="22" t="str">
        <f>参加申込書１!$C39&amp;"　"&amp;参加申込書１!$D39&amp;参加申込書１!$G39</f>
        <v>　</v>
      </c>
      <c r="D28" s="22" t="str">
        <f>参加申込書１!$E39&amp;"　"&amp;参加申込書１!$F39</f>
        <v>　</v>
      </c>
      <c r="E28" s="22" t="str">
        <f>IF(B28="","",参加申込書１!A39)</f>
        <v/>
      </c>
    </row>
    <row r="29" spans="1:6" ht="15" customHeight="1" x14ac:dyDescent="0.15">
      <c r="B29" s="23"/>
      <c r="C29" s="23"/>
      <c r="D29" s="23"/>
      <c r="E29" s="23"/>
    </row>
    <row r="30" spans="1:6" ht="15" customHeight="1" x14ac:dyDescent="0.15">
      <c r="B30" s="23"/>
      <c r="C30" s="23"/>
      <c r="D30" s="23"/>
      <c r="E30" s="23"/>
    </row>
    <row r="31" spans="1:6" ht="15" customHeight="1" x14ac:dyDescent="0.15">
      <c r="B31" s="23"/>
      <c r="C31" s="23"/>
      <c r="D31" s="23"/>
      <c r="E31" s="23"/>
    </row>
    <row r="32" spans="1:6" ht="15" customHeight="1" x14ac:dyDescent="0.15">
      <c r="B32" s="23"/>
      <c r="C32" s="23"/>
      <c r="D32" s="23"/>
      <c r="E32" s="23"/>
    </row>
    <row r="33" spans="2:5" ht="15" customHeight="1" x14ac:dyDescent="0.15">
      <c r="B33" s="23"/>
      <c r="C33" s="23"/>
      <c r="D33" s="23"/>
      <c r="E33" s="23"/>
    </row>
    <row r="34" spans="2:5" ht="15" customHeight="1" x14ac:dyDescent="0.15">
      <c r="B34" s="23"/>
      <c r="C34" s="23"/>
      <c r="D34" s="23"/>
      <c r="E34" s="23"/>
    </row>
    <row r="35" spans="2:5" ht="15" customHeight="1" x14ac:dyDescent="0.15">
      <c r="B35" s="23"/>
      <c r="C35" s="23"/>
      <c r="D35" s="23"/>
      <c r="E35" s="23"/>
    </row>
    <row r="36" spans="2:5" ht="15" customHeight="1" x14ac:dyDescent="0.15">
      <c r="B36" s="23"/>
      <c r="C36" s="23"/>
      <c r="D36" s="23"/>
      <c r="E36" s="23"/>
    </row>
    <row r="37" spans="2:5" ht="15" customHeight="1" x14ac:dyDescent="0.15">
      <c r="B37" s="23"/>
      <c r="C37" s="23"/>
      <c r="D37" s="23"/>
      <c r="E37" s="23"/>
    </row>
    <row r="38" spans="2:5" ht="15" customHeight="1" x14ac:dyDescent="0.15">
      <c r="B38" s="23"/>
      <c r="C38" s="23"/>
      <c r="D38" s="23"/>
      <c r="E38" s="23"/>
    </row>
    <row r="39" spans="2:5" ht="15" customHeight="1" x14ac:dyDescent="0.15">
      <c r="B39" s="23"/>
      <c r="C39" s="23"/>
      <c r="D39" s="23"/>
      <c r="E39" s="23"/>
    </row>
    <row r="40" spans="2:5" ht="15" customHeight="1" x14ac:dyDescent="0.15">
      <c r="B40" s="23"/>
      <c r="C40" s="23"/>
      <c r="D40" s="23"/>
      <c r="E40" s="23"/>
    </row>
    <row r="41" spans="2:5" ht="15" customHeight="1" x14ac:dyDescent="0.15">
      <c r="B41" s="23"/>
      <c r="C41" s="23"/>
      <c r="D41" s="23"/>
      <c r="E41" s="23"/>
    </row>
    <row r="42" spans="2:5" ht="15" customHeight="1" x14ac:dyDescent="0.15">
      <c r="B42" s="23"/>
      <c r="C42" s="23"/>
      <c r="D42" s="23"/>
      <c r="E42" s="23"/>
    </row>
    <row r="43" spans="2:5" ht="15" customHeight="1" x14ac:dyDescent="0.15">
      <c r="B43" s="23"/>
      <c r="C43" s="23"/>
      <c r="D43" s="23"/>
      <c r="E43" s="23"/>
    </row>
    <row r="44" spans="2:5" ht="15" customHeight="1" x14ac:dyDescent="0.15">
      <c r="B44" s="23"/>
      <c r="C44" s="23"/>
      <c r="D44" s="23"/>
      <c r="E44" s="23"/>
    </row>
    <row r="45" spans="2:5" ht="15" customHeight="1" x14ac:dyDescent="0.15">
      <c r="B45" s="23"/>
      <c r="C45" s="23"/>
      <c r="D45" s="23"/>
      <c r="E45" s="23"/>
    </row>
    <row r="46" spans="2:5" ht="15" customHeight="1" x14ac:dyDescent="0.15">
      <c r="B46" s="23"/>
      <c r="C46" s="23"/>
      <c r="D46" s="23"/>
      <c r="E46" s="23"/>
    </row>
    <row r="47" spans="2:5" ht="15" customHeight="1" x14ac:dyDescent="0.15">
      <c r="B47" s="23"/>
      <c r="C47" s="23"/>
      <c r="D47" s="23"/>
      <c r="E47" s="23"/>
    </row>
    <row r="48" spans="2:5" ht="15" customHeight="1" x14ac:dyDescent="0.15">
      <c r="B48" s="23"/>
      <c r="C48" s="23"/>
      <c r="D48" s="23"/>
      <c r="E48" s="23"/>
    </row>
    <row r="49" spans="2:5" ht="15" customHeight="1" x14ac:dyDescent="0.15">
      <c r="B49" s="23"/>
      <c r="C49" s="23"/>
      <c r="D49" s="23"/>
      <c r="E49" s="23"/>
    </row>
    <row r="50" spans="2:5" ht="15" customHeight="1" x14ac:dyDescent="0.15">
      <c r="B50" s="23"/>
      <c r="C50" s="23"/>
      <c r="D50" s="23"/>
      <c r="E50" s="23"/>
    </row>
    <row r="51" spans="2:5" ht="15" customHeight="1" x14ac:dyDescent="0.15">
      <c r="B51" s="23"/>
      <c r="C51" s="23"/>
      <c r="D51" s="23"/>
      <c r="E51" s="23"/>
    </row>
    <row r="52" spans="2:5" ht="15" customHeight="1" x14ac:dyDescent="0.15">
      <c r="B52" s="23"/>
      <c r="C52" s="23"/>
      <c r="D52" s="23"/>
      <c r="E52" s="23"/>
    </row>
    <row r="53" spans="2:5" ht="15" customHeight="1" x14ac:dyDescent="0.15">
      <c r="B53" s="23"/>
      <c r="C53" s="23"/>
      <c r="D53" s="23"/>
      <c r="E53" s="23"/>
    </row>
    <row r="54" spans="2:5" ht="15" customHeight="1" x14ac:dyDescent="0.15">
      <c r="B54" s="23"/>
      <c r="C54" s="23"/>
      <c r="D54" s="23"/>
      <c r="E54" s="23"/>
    </row>
    <row r="55" spans="2:5" ht="15" customHeight="1" x14ac:dyDescent="0.15">
      <c r="B55" s="23"/>
      <c r="C55" s="23"/>
      <c r="D55" s="23"/>
      <c r="E55" s="23"/>
    </row>
    <row r="56" spans="2:5" ht="15" customHeight="1" x14ac:dyDescent="0.15">
      <c r="B56" s="23"/>
      <c r="C56" s="23"/>
      <c r="D56" s="23"/>
      <c r="E56" s="23"/>
    </row>
    <row r="57" spans="2:5" ht="15" customHeight="1" x14ac:dyDescent="0.15">
      <c r="B57" s="23"/>
      <c r="C57" s="23"/>
      <c r="D57" s="23"/>
      <c r="E57" s="23"/>
    </row>
    <row r="58" spans="2:5" ht="15" customHeight="1" x14ac:dyDescent="0.15">
      <c r="B58" s="23"/>
      <c r="C58" s="23"/>
      <c r="D58" s="23"/>
      <c r="E58" s="23"/>
    </row>
    <row r="59" spans="2:5" ht="15" customHeight="1" x14ac:dyDescent="0.15">
      <c r="B59" s="23"/>
      <c r="C59" s="23"/>
      <c r="D59" s="23"/>
      <c r="E59" s="23"/>
    </row>
    <row r="60" spans="2:5" ht="15" customHeight="1" x14ac:dyDescent="0.15">
      <c r="B60" s="23"/>
      <c r="C60" s="23"/>
      <c r="D60" s="23"/>
      <c r="E60" s="23"/>
    </row>
    <row r="61" spans="2:5" ht="15" customHeight="1" x14ac:dyDescent="0.15">
      <c r="B61" s="23"/>
      <c r="C61" s="23"/>
      <c r="D61" s="23"/>
      <c r="E61" s="23"/>
    </row>
    <row r="62" spans="2:5" ht="15" customHeight="1" x14ac:dyDescent="0.15">
      <c r="B62" s="23"/>
      <c r="C62" s="23"/>
      <c r="D62" s="23"/>
      <c r="E62" s="23"/>
    </row>
    <row r="63" spans="2:5" ht="15" customHeight="1" x14ac:dyDescent="0.15">
      <c r="B63" s="23"/>
      <c r="C63" s="23"/>
      <c r="D63" s="23"/>
      <c r="E63" s="23"/>
    </row>
    <row r="64" spans="2:5" ht="15" customHeight="1" x14ac:dyDescent="0.15">
      <c r="B64" s="23"/>
      <c r="C64" s="23"/>
      <c r="D64" s="23"/>
      <c r="E64" s="23"/>
    </row>
    <row r="65" spans="2:5" ht="15" customHeight="1" x14ac:dyDescent="0.15">
      <c r="B65" s="23"/>
      <c r="C65" s="23"/>
      <c r="D65" s="23"/>
      <c r="E65" s="23"/>
    </row>
    <row r="66" spans="2:5" ht="15" customHeight="1" x14ac:dyDescent="0.15">
      <c r="B66" s="23"/>
      <c r="C66" s="23"/>
      <c r="D66" s="23"/>
      <c r="E66" s="23"/>
    </row>
    <row r="67" spans="2:5" ht="15" customHeight="1" x14ac:dyDescent="0.15">
      <c r="B67" s="23"/>
      <c r="C67" s="23"/>
      <c r="D67" s="23"/>
      <c r="E67" s="23"/>
    </row>
    <row r="68" spans="2:5" ht="15" customHeight="1" x14ac:dyDescent="0.15">
      <c r="B68" s="23"/>
      <c r="C68" s="23"/>
      <c r="D68" s="23"/>
      <c r="E68" s="23"/>
    </row>
    <row r="69" spans="2:5" ht="15" customHeight="1" x14ac:dyDescent="0.15">
      <c r="B69" s="23"/>
      <c r="C69" s="23"/>
      <c r="D69" s="23"/>
      <c r="E69" s="23"/>
    </row>
    <row r="70" spans="2:5" ht="15" customHeight="1" x14ac:dyDescent="0.15">
      <c r="B70" s="23"/>
      <c r="C70" s="23"/>
      <c r="D70" s="23"/>
      <c r="E70" s="23"/>
    </row>
    <row r="71" spans="2:5" ht="15" customHeight="1" x14ac:dyDescent="0.15">
      <c r="B71" s="23"/>
      <c r="C71" s="23"/>
      <c r="D71" s="23"/>
      <c r="E71" s="23"/>
    </row>
    <row r="72" spans="2:5" ht="15" customHeight="1" x14ac:dyDescent="0.15">
      <c r="B72" s="23"/>
      <c r="C72" s="23"/>
      <c r="D72" s="23"/>
      <c r="E72" s="23"/>
    </row>
    <row r="73" spans="2:5" ht="15" customHeight="1" x14ac:dyDescent="0.15">
      <c r="B73" s="23"/>
      <c r="C73" s="23"/>
      <c r="D73" s="23"/>
      <c r="E73" s="23"/>
    </row>
    <row r="74" spans="2:5" ht="15" customHeight="1" x14ac:dyDescent="0.15">
      <c r="B74" s="23"/>
      <c r="C74" s="23"/>
      <c r="D74" s="23"/>
      <c r="E74" s="23"/>
    </row>
    <row r="75" spans="2:5" ht="15" customHeight="1" x14ac:dyDescent="0.15">
      <c r="B75" s="23"/>
      <c r="C75" s="23"/>
      <c r="D75" s="23"/>
      <c r="E75" s="23"/>
    </row>
    <row r="76" spans="2:5" ht="15" customHeight="1" x14ac:dyDescent="0.15">
      <c r="B76" s="23"/>
      <c r="C76" s="23"/>
      <c r="D76" s="23"/>
      <c r="E76" s="23"/>
    </row>
    <row r="77" spans="2:5" ht="15" customHeight="1" x14ac:dyDescent="0.15">
      <c r="B77" s="23"/>
      <c r="C77" s="23"/>
      <c r="D77" s="23"/>
      <c r="E77" s="23"/>
    </row>
    <row r="78" spans="2:5" ht="15" customHeight="1" x14ac:dyDescent="0.15">
      <c r="B78" s="23"/>
      <c r="C78" s="23"/>
      <c r="D78" s="23"/>
      <c r="E78" s="23"/>
    </row>
    <row r="79" spans="2:5" ht="15" customHeight="1" x14ac:dyDescent="0.15">
      <c r="B79" s="23"/>
      <c r="C79" s="23"/>
      <c r="D79" s="23"/>
      <c r="E79" s="23"/>
    </row>
    <row r="80" spans="2:5" ht="15" customHeight="1" x14ac:dyDescent="0.15">
      <c r="B80" s="23"/>
      <c r="C80" s="23"/>
      <c r="D80" s="23"/>
      <c r="E80" s="23"/>
    </row>
    <row r="81" spans="2:5" ht="15" customHeight="1" x14ac:dyDescent="0.15">
      <c r="B81" s="23"/>
      <c r="C81" s="23"/>
      <c r="D81" s="23"/>
      <c r="E81" s="23"/>
    </row>
    <row r="82" spans="2:5" ht="15" customHeight="1" x14ac:dyDescent="0.15">
      <c r="B82" s="23"/>
      <c r="C82" s="23"/>
      <c r="D82" s="23"/>
      <c r="E82" s="23"/>
    </row>
    <row r="83" spans="2:5" ht="15" customHeight="1" x14ac:dyDescent="0.15">
      <c r="B83" s="23"/>
      <c r="C83" s="23"/>
      <c r="D83" s="23"/>
      <c r="E83" s="23"/>
    </row>
    <row r="84" spans="2:5" ht="15" customHeight="1" x14ac:dyDescent="0.15">
      <c r="B84" s="23"/>
      <c r="C84" s="23"/>
      <c r="D84" s="23"/>
      <c r="E84" s="23"/>
    </row>
    <row r="85" spans="2:5" ht="15" customHeight="1" x14ac:dyDescent="0.15">
      <c r="B85" s="23"/>
      <c r="C85" s="23"/>
      <c r="D85" s="23"/>
      <c r="E85" s="23"/>
    </row>
    <row r="86" spans="2:5" ht="15" customHeight="1" x14ac:dyDescent="0.15">
      <c r="B86" s="23"/>
      <c r="C86" s="23"/>
      <c r="D86" s="23"/>
      <c r="E86" s="23"/>
    </row>
    <row r="87" spans="2:5" ht="15" customHeight="1" x14ac:dyDescent="0.15">
      <c r="B87" s="23"/>
      <c r="C87" s="23"/>
      <c r="D87" s="23"/>
      <c r="E87" s="23"/>
    </row>
    <row r="88" spans="2:5" ht="15" customHeight="1" x14ac:dyDescent="0.15">
      <c r="B88" s="23"/>
      <c r="C88" s="23"/>
      <c r="D88" s="23"/>
      <c r="E88" s="23"/>
    </row>
    <row r="89" spans="2:5" ht="15" customHeight="1" x14ac:dyDescent="0.15">
      <c r="B89" s="23"/>
      <c r="C89" s="23"/>
      <c r="D89" s="23"/>
      <c r="E89" s="23"/>
    </row>
    <row r="90" spans="2:5" ht="15" customHeight="1" x14ac:dyDescent="0.15">
      <c r="B90" s="23"/>
      <c r="C90" s="23"/>
      <c r="D90" s="23"/>
      <c r="E90" s="23"/>
    </row>
    <row r="91" spans="2:5" ht="15" customHeight="1" x14ac:dyDescent="0.15">
      <c r="B91" s="23"/>
      <c r="C91" s="23"/>
      <c r="D91" s="23"/>
      <c r="E91" s="23"/>
    </row>
    <row r="92" spans="2:5" ht="15" customHeight="1" x14ac:dyDescent="0.15">
      <c r="B92" s="23"/>
      <c r="C92" s="23"/>
      <c r="D92" s="23"/>
      <c r="E92" s="23"/>
    </row>
    <row r="93" spans="2:5" ht="15" customHeight="1" x14ac:dyDescent="0.15">
      <c r="B93" s="23"/>
      <c r="C93" s="23"/>
      <c r="D93" s="23"/>
      <c r="E93" s="23"/>
    </row>
    <row r="94" spans="2:5" ht="15" customHeight="1" x14ac:dyDescent="0.15">
      <c r="B94" s="23"/>
      <c r="C94" s="23"/>
      <c r="D94" s="23"/>
      <c r="E94" s="23"/>
    </row>
    <row r="95" spans="2:5" ht="15" customHeight="1" x14ac:dyDescent="0.15">
      <c r="B95" s="23"/>
      <c r="C95" s="23"/>
      <c r="D95" s="23"/>
      <c r="E95" s="23"/>
    </row>
    <row r="96" spans="2:5" ht="15" customHeight="1" x14ac:dyDescent="0.15">
      <c r="B96" s="23"/>
      <c r="C96" s="23"/>
      <c r="D96" s="23"/>
      <c r="E96" s="23"/>
    </row>
    <row r="97" spans="2:5" ht="15" customHeight="1" x14ac:dyDescent="0.15">
      <c r="B97" s="23"/>
      <c r="C97" s="23"/>
      <c r="D97" s="23"/>
      <c r="E97" s="23"/>
    </row>
    <row r="98" spans="2:5" ht="15" customHeight="1" x14ac:dyDescent="0.15">
      <c r="B98" s="23"/>
      <c r="C98" s="23"/>
      <c r="D98" s="23"/>
      <c r="E98" s="23"/>
    </row>
    <row r="99" spans="2:5" ht="15" customHeight="1" x14ac:dyDescent="0.15">
      <c r="B99" s="23"/>
      <c r="C99" s="23"/>
      <c r="D99" s="23"/>
      <c r="E99" s="23"/>
    </row>
    <row r="100" spans="2:5" ht="15" customHeight="1" x14ac:dyDescent="0.15">
      <c r="B100" s="23"/>
      <c r="C100" s="23"/>
      <c r="D100" s="23"/>
      <c r="E100" s="23"/>
    </row>
    <row r="101" spans="2:5" ht="15" customHeight="1" x14ac:dyDescent="0.15">
      <c r="B101" s="23"/>
      <c r="C101" s="23"/>
      <c r="D101" s="23"/>
      <c r="E101" s="23"/>
    </row>
    <row r="102" spans="2:5" ht="15" customHeight="1" x14ac:dyDescent="0.15">
      <c r="B102" s="23"/>
      <c r="C102" s="23"/>
      <c r="D102" s="23"/>
      <c r="E102" s="23"/>
    </row>
    <row r="103" spans="2:5" ht="15" customHeight="1" x14ac:dyDescent="0.15">
      <c r="B103" s="23"/>
      <c r="C103" s="23"/>
      <c r="D103" s="23"/>
      <c r="E103" s="23"/>
    </row>
    <row r="104" spans="2:5" ht="15" customHeight="1" x14ac:dyDescent="0.15">
      <c r="B104" s="23"/>
      <c r="C104" s="23"/>
      <c r="D104" s="23"/>
      <c r="E104" s="23"/>
    </row>
    <row r="105" spans="2:5" ht="15" customHeight="1" x14ac:dyDescent="0.15">
      <c r="B105" s="23"/>
      <c r="C105" s="23"/>
      <c r="D105" s="23"/>
      <c r="E105" s="23"/>
    </row>
    <row r="106" spans="2:5" ht="15" customHeight="1" x14ac:dyDescent="0.15">
      <c r="B106" s="23"/>
      <c r="C106" s="23"/>
      <c r="D106" s="23"/>
      <c r="E106" s="23"/>
    </row>
    <row r="107" spans="2:5" ht="15" customHeight="1" x14ac:dyDescent="0.15">
      <c r="B107" s="23"/>
      <c r="C107" s="23"/>
      <c r="D107" s="23"/>
      <c r="E107" s="23"/>
    </row>
    <row r="108" spans="2:5" ht="15" customHeight="1" x14ac:dyDescent="0.15">
      <c r="B108" s="23"/>
      <c r="C108" s="23"/>
      <c r="D108" s="23"/>
      <c r="E108" s="23"/>
    </row>
  </sheetData>
  <phoneticPr fontId="19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8"/>
  <sheetViews>
    <sheetView zoomScale="85" zoomScaleNormal="85" workbookViewId="0">
      <selection activeCell="H41" sqref="H41"/>
    </sheetView>
  </sheetViews>
  <sheetFormatPr defaultColWidth="15.625" defaultRowHeight="15" customHeight="1" x14ac:dyDescent="0.15"/>
  <cols>
    <col min="1" max="1" width="12.5" style="203" bestFit="1" customWidth="1"/>
    <col min="2" max="2" width="16.5" style="28" customWidth="1"/>
    <col min="3" max="3" width="15.625" style="28"/>
    <col min="4" max="4" width="22.75" style="28" bestFit="1" customWidth="1"/>
    <col min="5" max="6" width="15.625" style="28"/>
    <col min="7" max="234" width="15.625" style="25"/>
    <col min="235" max="237" width="3.625" style="25" customWidth="1"/>
    <col min="238" max="239" width="12.625" style="25" customWidth="1"/>
    <col min="240" max="242" width="8.625" style="25" customWidth="1"/>
    <col min="243" max="254" width="5.625" style="25" customWidth="1"/>
    <col min="255" max="490" width="15.625" style="25"/>
    <col min="491" max="493" width="3.625" style="25" customWidth="1"/>
    <col min="494" max="495" width="12.625" style="25" customWidth="1"/>
    <col min="496" max="498" width="8.625" style="25" customWidth="1"/>
    <col min="499" max="510" width="5.625" style="25" customWidth="1"/>
    <col min="511" max="746" width="15.625" style="25"/>
    <col min="747" max="749" width="3.625" style="25" customWidth="1"/>
    <col min="750" max="751" width="12.625" style="25" customWidth="1"/>
    <col min="752" max="754" width="8.625" style="25" customWidth="1"/>
    <col min="755" max="766" width="5.625" style="25" customWidth="1"/>
    <col min="767" max="1002" width="15.625" style="25"/>
    <col min="1003" max="1005" width="3.625" style="25" customWidth="1"/>
    <col min="1006" max="1007" width="12.625" style="25" customWidth="1"/>
    <col min="1008" max="1010" width="8.625" style="25" customWidth="1"/>
    <col min="1011" max="1022" width="5.625" style="25" customWidth="1"/>
    <col min="1023" max="1258" width="15.625" style="25"/>
    <col min="1259" max="1261" width="3.625" style="25" customWidth="1"/>
    <col min="1262" max="1263" width="12.625" style="25" customWidth="1"/>
    <col min="1264" max="1266" width="8.625" style="25" customWidth="1"/>
    <col min="1267" max="1278" width="5.625" style="25" customWidth="1"/>
    <col min="1279" max="1514" width="15.625" style="25"/>
    <col min="1515" max="1517" width="3.625" style="25" customWidth="1"/>
    <col min="1518" max="1519" width="12.625" style="25" customWidth="1"/>
    <col min="1520" max="1522" width="8.625" style="25" customWidth="1"/>
    <col min="1523" max="1534" width="5.625" style="25" customWidth="1"/>
    <col min="1535" max="1770" width="15.625" style="25"/>
    <col min="1771" max="1773" width="3.625" style="25" customWidth="1"/>
    <col min="1774" max="1775" width="12.625" style="25" customWidth="1"/>
    <col min="1776" max="1778" width="8.625" style="25" customWidth="1"/>
    <col min="1779" max="1790" width="5.625" style="25" customWidth="1"/>
    <col min="1791" max="2026" width="15.625" style="25"/>
    <col min="2027" max="2029" width="3.625" style="25" customWidth="1"/>
    <col min="2030" max="2031" width="12.625" style="25" customWidth="1"/>
    <col min="2032" max="2034" width="8.625" style="25" customWidth="1"/>
    <col min="2035" max="2046" width="5.625" style="25" customWidth="1"/>
    <col min="2047" max="2282" width="15.625" style="25"/>
    <col min="2283" max="2285" width="3.625" style="25" customWidth="1"/>
    <col min="2286" max="2287" width="12.625" style="25" customWidth="1"/>
    <col min="2288" max="2290" width="8.625" style="25" customWidth="1"/>
    <col min="2291" max="2302" width="5.625" style="25" customWidth="1"/>
    <col min="2303" max="2538" width="15.625" style="25"/>
    <col min="2539" max="2541" width="3.625" style="25" customWidth="1"/>
    <col min="2542" max="2543" width="12.625" style="25" customWidth="1"/>
    <col min="2544" max="2546" width="8.625" style="25" customWidth="1"/>
    <col min="2547" max="2558" width="5.625" style="25" customWidth="1"/>
    <col min="2559" max="2794" width="15.625" style="25"/>
    <col min="2795" max="2797" width="3.625" style="25" customWidth="1"/>
    <col min="2798" max="2799" width="12.625" style="25" customWidth="1"/>
    <col min="2800" max="2802" width="8.625" style="25" customWidth="1"/>
    <col min="2803" max="2814" width="5.625" style="25" customWidth="1"/>
    <col min="2815" max="3050" width="15.625" style="25"/>
    <col min="3051" max="3053" width="3.625" style="25" customWidth="1"/>
    <col min="3054" max="3055" width="12.625" style="25" customWidth="1"/>
    <col min="3056" max="3058" width="8.625" style="25" customWidth="1"/>
    <col min="3059" max="3070" width="5.625" style="25" customWidth="1"/>
    <col min="3071" max="3306" width="15.625" style="25"/>
    <col min="3307" max="3309" width="3.625" style="25" customWidth="1"/>
    <col min="3310" max="3311" width="12.625" style="25" customWidth="1"/>
    <col min="3312" max="3314" width="8.625" style="25" customWidth="1"/>
    <col min="3315" max="3326" width="5.625" style="25" customWidth="1"/>
    <col min="3327" max="3562" width="15.625" style="25"/>
    <col min="3563" max="3565" width="3.625" style="25" customWidth="1"/>
    <col min="3566" max="3567" width="12.625" style="25" customWidth="1"/>
    <col min="3568" max="3570" width="8.625" style="25" customWidth="1"/>
    <col min="3571" max="3582" width="5.625" style="25" customWidth="1"/>
    <col min="3583" max="3818" width="15.625" style="25"/>
    <col min="3819" max="3821" width="3.625" style="25" customWidth="1"/>
    <col min="3822" max="3823" width="12.625" style="25" customWidth="1"/>
    <col min="3824" max="3826" width="8.625" style="25" customWidth="1"/>
    <col min="3827" max="3838" width="5.625" style="25" customWidth="1"/>
    <col min="3839" max="4074" width="15.625" style="25"/>
    <col min="4075" max="4077" width="3.625" style="25" customWidth="1"/>
    <col min="4078" max="4079" width="12.625" style="25" customWidth="1"/>
    <col min="4080" max="4082" width="8.625" style="25" customWidth="1"/>
    <col min="4083" max="4094" width="5.625" style="25" customWidth="1"/>
    <col min="4095" max="4330" width="15.625" style="25"/>
    <col min="4331" max="4333" width="3.625" style="25" customWidth="1"/>
    <col min="4334" max="4335" width="12.625" style="25" customWidth="1"/>
    <col min="4336" max="4338" width="8.625" style="25" customWidth="1"/>
    <col min="4339" max="4350" width="5.625" style="25" customWidth="1"/>
    <col min="4351" max="4586" width="15.625" style="25"/>
    <col min="4587" max="4589" width="3.625" style="25" customWidth="1"/>
    <col min="4590" max="4591" width="12.625" style="25" customWidth="1"/>
    <col min="4592" max="4594" width="8.625" style="25" customWidth="1"/>
    <col min="4595" max="4606" width="5.625" style="25" customWidth="1"/>
    <col min="4607" max="4842" width="15.625" style="25"/>
    <col min="4843" max="4845" width="3.625" style="25" customWidth="1"/>
    <col min="4846" max="4847" width="12.625" style="25" customWidth="1"/>
    <col min="4848" max="4850" width="8.625" style="25" customWidth="1"/>
    <col min="4851" max="4862" width="5.625" style="25" customWidth="1"/>
    <col min="4863" max="5098" width="15.625" style="25"/>
    <col min="5099" max="5101" width="3.625" style="25" customWidth="1"/>
    <col min="5102" max="5103" width="12.625" style="25" customWidth="1"/>
    <col min="5104" max="5106" width="8.625" style="25" customWidth="1"/>
    <col min="5107" max="5118" width="5.625" style="25" customWidth="1"/>
    <col min="5119" max="5354" width="15.625" style="25"/>
    <col min="5355" max="5357" width="3.625" style="25" customWidth="1"/>
    <col min="5358" max="5359" width="12.625" style="25" customWidth="1"/>
    <col min="5360" max="5362" width="8.625" style="25" customWidth="1"/>
    <col min="5363" max="5374" width="5.625" style="25" customWidth="1"/>
    <col min="5375" max="5610" width="15.625" style="25"/>
    <col min="5611" max="5613" width="3.625" style="25" customWidth="1"/>
    <col min="5614" max="5615" width="12.625" style="25" customWidth="1"/>
    <col min="5616" max="5618" width="8.625" style="25" customWidth="1"/>
    <col min="5619" max="5630" width="5.625" style="25" customWidth="1"/>
    <col min="5631" max="5866" width="15.625" style="25"/>
    <col min="5867" max="5869" width="3.625" style="25" customWidth="1"/>
    <col min="5870" max="5871" width="12.625" style="25" customWidth="1"/>
    <col min="5872" max="5874" width="8.625" style="25" customWidth="1"/>
    <col min="5875" max="5886" width="5.625" style="25" customWidth="1"/>
    <col min="5887" max="6122" width="15.625" style="25"/>
    <col min="6123" max="6125" width="3.625" style="25" customWidth="1"/>
    <col min="6126" max="6127" width="12.625" style="25" customWidth="1"/>
    <col min="6128" max="6130" width="8.625" style="25" customWidth="1"/>
    <col min="6131" max="6142" width="5.625" style="25" customWidth="1"/>
    <col min="6143" max="6378" width="15.625" style="25"/>
    <col min="6379" max="6381" width="3.625" style="25" customWidth="1"/>
    <col min="6382" max="6383" width="12.625" style="25" customWidth="1"/>
    <col min="6384" max="6386" width="8.625" style="25" customWidth="1"/>
    <col min="6387" max="6398" width="5.625" style="25" customWidth="1"/>
    <col min="6399" max="6634" width="15.625" style="25"/>
    <col min="6635" max="6637" width="3.625" style="25" customWidth="1"/>
    <col min="6638" max="6639" width="12.625" style="25" customWidth="1"/>
    <col min="6640" max="6642" width="8.625" style="25" customWidth="1"/>
    <col min="6643" max="6654" width="5.625" style="25" customWidth="1"/>
    <col min="6655" max="6890" width="15.625" style="25"/>
    <col min="6891" max="6893" width="3.625" style="25" customWidth="1"/>
    <col min="6894" max="6895" width="12.625" style="25" customWidth="1"/>
    <col min="6896" max="6898" width="8.625" style="25" customWidth="1"/>
    <col min="6899" max="6910" width="5.625" style="25" customWidth="1"/>
    <col min="6911" max="7146" width="15.625" style="25"/>
    <col min="7147" max="7149" width="3.625" style="25" customWidth="1"/>
    <col min="7150" max="7151" width="12.625" style="25" customWidth="1"/>
    <col min="7152" max="7154" width="8.625" style="25" customWidth="1"/>
    <col min="7155" max="7166" width="5.625" style="25" customWidth="1"/>
    <col min="7167" max="7402" width="15.625" style="25"/>
    <col min="7403" max="7405" width="3.625" style="25" customWidth="1"/>
    <col min="7406" max="7407" width="12.625" style="25" customWidth="1"/>
    <col min="7408" max="7410" width="8.625" style="25" customWidth="1"/>
    <col min="7411" max="7422" width="5.625" style="25" customWidth="1"/>
    <col min="7423" max="7658" width="15.625" style="25"/>
    <col min="7659" max="7661" width="3.625" style="25" customWidth="1"/>
    <col min="7662" max="7663" width="12.625" style="25" customWidth="1"/>
    <col min="7664" max="7666" width="8.625" style="25" customWidth="1"/>
    <col min="7667" max="7678" width="5.625" style="25" customWidth="1"/>
    <col min="7679" max="7914" width="15.625" style="25"/>
    <col min="7915" max="7917" width="3.625" style="25" customWidth="1"/>
    <col min="7918" max="7919" width="12.625" style="25" customWidth="1"/>
    <col min="7920" max="7922" width="8.625" style="25" customWidth="1"/>
    <col min="7923" max="7934" width="5.625" style="25" customWidth="1"/>
    <col min="7935" max="8170" width="15.625" style="25"/>
    <col min="8171" max="8173" width="3.625" style="25" customWidth="1"/>
    <col min="8174" max="8175" width="12.625" style="25" customWidth="1"/>
    <col min="8176" max="8178" width="8.625" style="25" customWidth="1"/>
    <col min="8179" max="8190" width="5.625" style="25" customWidth="1"/>
    <col min="8191" max="8426" width="15.625" style="25"/>
    <col min="8427" max="8429" width="3.625" style="25" customWidth="1"/>
    <col min="8430" max="8431" width="12.625" style="25" customWidth="1"/>
    <col min="8432" max="8434" width="8.625" style="25" customWidth="1"/>
    <col min="8435" max="8446" width="5.625" style="25" customWidth="1"/>
    <col min="8447" max="8682" width="15.625" style="25"/>
    <col min="8683" max="8685" width="3.625" style="25" customWidth="1"/>
    <col min="8686" max="8687" width="12.625" style="25" customWidth="1"/>
    <col min="8688" max="8690" width="8.625" style="25" customWidth="1"/>
    <col min="8691" max="8702" width="5.625" style="25" customWidth="1"/>
    <col min="8703" max="8938" width="15.625" style="25"/>
    <col min="8939" max="8941" width="3.625" style="25" customWidth="1"/>
    <col min="8942" max="8943" width="12.625" style="25" customWidth="1"/>
    <col min="8944" max="8946" width="8.625" style="25" customWidth="1"/>
    <col min="8947" max="8958" width="5.625" style="25" customWidth="1"/>
    <col min="8959" max="9194" width="15.625" style="25"/>
    <col min="9195" max="9197" width="3.625" style="25" customWidth="1"/>
    <col min="9198" max="9199" width="12.625" style="25" customWidth="1"/>
    <col min="9200" max="9202" width="8.625" style="25" customWidth="1"/>
    <col min="9203" max="9214" width="5.625" style="25" customWidth="1"/>
    <col min="9215" max="9450" width="15.625" style="25"/>
    <col min="9451" max="9453" width="3.625" style="25" customWidth="1"/>
    <col min="9454" max="9455" width="12.625" style="25" customWidth="1"/>
    <col min="9456" max="9458" width="8.625" style="25" customWidth="1"/>
    <col min="9459" max="9470" width="5.625" style="25" customWidth="1"/>
    <col min="9471" max="9706" width="15.625" style="25"/>
    <col min="9707" max="9709" width="3.625" style="25" customWidth="1"/>
    <col min="9710" max="9711" width="12.625" style="25" customWidth="1"/>
    <col min="9712" max="9714" width="8.625" style="25" customWidth="1"/>
    <col min="9715" max="9726" width="5.625" style="25" customWidth="1"/>
    <col min="9727" max="9962" width="15.625" style="25"/>
    <col min="9963" max="9965" width="3.625" style="25" customWidth="1"/>
    <col min="9966" max="9967" width="12.625" style="25" customWidth="1"/>
    <col min="9968" max="9970" width="8.625" style="25" customWidth="1"/>
    <col min="9971" max="9982" width="5.625" style="25" customWidth="1"/>
    <col min="9983" max="10218" width="15.625" style="25"/>
    <col min="10219" max="10221" width="3.625" style="25" customWidth="1"/>
    <col min="10222" max="10223" width="12.625" style="25" customWidth="1"/>
    <col min="10224" max="10226" width="8.625" style="25" customWidth="1"/>
    <col min="10227" max="10238" width="5.625" style="25" customWidth="1"/>
    <col min="10239" max="10474" width="15.625" style="25"/>
    <col min="10475" max="10477" width="3.625" style="25" customWidth="1"/>
    <col min="10478" max="10479" width="12.625" style="25" customWidth="1"/>
    <col min="10480" max="10482" width="8.625" style="25" customWidth="1"/>
    <col min="10483" max="10494" width="5.625" style="25" customWidth="1"/>
    <col min="10495" max="10730" width="15.625" style="25"/>
    <col min="10731" max="10733" width="3.625" style="25" customWidth="1"/>
    <col min="10734" max="10735" width="12.625" style="25" customWidth="1"/>
    <col min="10736" max="10738" width="8.625" style="25" customWidth="1"/>
    <col min="10739" max="10750" width="5.625" style="25" customWidth="1"/>
    <col min="10751" max="10986" width="15.625" style="25"/>
    <col min="10987" max="10989" width="3.625" style="25" customWidth="1"/>
    <col min="10990" max="10991" width="12.625" style="25" customWidth="1"/>
    <col min="10992" max="10994" width="8.625" style="25" customWidth="1"/>
    <col min="10995" max="11006" width="5.625" style="25" customWidth="1"/>
    <col min="11007" max="11242" width="15.625" style="25"/>
    <col min="11243" max="11245" width="3.625" style="25" customWidth="1"/>
    <col min="11246" max="11247" width="12.625" style="25" customWidth="1"/>
    <col min="11248" max="11250" width="8.625" style="25" customWidth="1"/>
    <col min="11251" max="11262" width="5.625" style="25" customWidth="1"/>
    <col min="11263" max="11498" width="15.625" style="25"/>
    <col min="11499" max="11501" width="3.625" style="25" customWidth="1"/>
    <col min="11502" max="11503" width="12.625" style="25" customWidth="1"/>
    <col min="11504" max="11506" width="8.625" style="25" customWidth="1"/>
    <col min="11507" max="11518" width="5.625" style="25" customWidth="1"/>
    <col min="11519" max="11754" width="15.625" style="25"/>
    <col min="11755" max="11757" width="3.625" style="25" customWidth="1"/>
    <col min="11758" max="11759" width="12.625" style="25" customWidth="1"/>
    <col min="11760" max="11762" width="8.625" style="25" customWidth="1"/>
    <col min="11763" max="11774" width="5.625" style="25" customWidth="1"/>
    <col min="11775" max="12010" width="15.625" style="25"/>
    <col min="12011" max="12013" width="3.625" style="25" customWidth="1"/>
    <col min="12014" max="12015" width="12.625" style="25" customWidth="1"/>
    <col min="12016" max="12018" width="8.625" style="25" customWidth="1"/>
    <col min="12019" max="12030" width="5.625" style="25" customWidth="1"/>
    <col min="12031" max="12266" width="15.625" style="25"/>
    <col min="12267" max="12269" width="3.625" style="25" customWidth="1"/>
    <col min="12270" max="12271" width="12.625" style="25" customWidth="1"/>
    <col min="12272" max="12274" width="8.625" style="25" customWidth="1"/>
    <col min="12275" max="12286" width="5.625" style="25" customWidth="1"/>
    <col min="12287" max="12522" width="15.625" style="25"/>
    <col min="12523" max="12525" width="3.625" style="25" customWidth="1"/>
    <col min="12526" max="12527" width="12.625" style="25" customWidth="1"/>
    <col min="12528" max="12530" width="8.625" style="25" customWidth="1"/>
    <col min="12531" max="12542" width="5.625" style="25" customWidth="1"/>
    <col min="12543" max="12778" width="15.625" style="25"/>
    <col min="12779" max="12781" width="3.625" style="25" customWidth="1"/>
    <col min="12782" max="12783" width="12.625" style="25" customWidth="1"/>
    <col min="12784" max="12786" width="8.625" style="25" customWidth="1"/>
    <col min="12787" max="12798" width="5.625" style="25" customWidth="1"/>
    <col min="12799" max="13034" width="15.625" style="25"/>
    <col min="13035" max="13037" width="3.625" style="25" customWidth="1"/>
    <col min="13038" max="13039" width="12.625" style="25" customWidth="1"/>
    <col min="13040" max="13042" width="8.625" style="25" customWidth="1"/>
    <col min="13043" max="13054" width="5.625" style="25" customWidth="1"/>
    <col min="13055" max="13290" width="15.625" style="25"/>
    <col min="13291" max="13293" width="3.625" style="25" customWidth="1"/>
    <col min="13294" max="13295" width="12.625" style="25" customWidth="1"/>
    <col min="13296" max="13298" width="8.625" style="25" customWidth="1"/>
    <col min="13299" max="13310" width="5.625" style="25" customWidth="1"/>
    <col min="13311" max="13546" width="15.625" style="25"/>
    <col min="13547" max="13549" width="3.625" style="25" customWidth="1"/>
    <col min="13550" max="13551" width="12.625" style="25" customWidth="1"/>
    <col min="13552" max="13554" width="8.625" style="25" customWidth="1"/>
    <col min="13555" max="13566" width="5.625" style="25" customWidth="1"/>
    <col min="13567" max="13802" width="15.625" style="25"/>
    <col min="13803" max="13805" width="3.625" style="25" customWidth="1"/>
    <col min="13806" max="13807" width="12.625" style="25" customWidth="1"/>
    <col min="13808" max="13810" width="8.625" style="25" customWidth="1"/>
    <col min="13811" max="13822" width="5.625" style="25" customWidth="1"/>
    <col min="13823" max="14058" width="15.625" style="25"/>
    <col min="14059" max="14061" width="3.625" style="25" customWidth="1"/>
    <col min="14062" max="14063" width="12.625" style="25" customWidth="1"/>
    <col min="14064" max="14066" width="8.625" style="25" customWidth="1"/>
    <col min="14067" max="14078" width="5.625" style="25" customWidth="1"/>
    <col min="14079" max="14314" width="15.625" style="25"/>
    <col min="14315" max="14317" width="3.625" style="25" customWidth="1"/>
    <col min="14318" max="14319" width="12.625" style="25" customWidth="1"/>
    <col min="14320" max="14322" width="8.625" style="25" customWidth="1"/>
    <col min="14323" max="14334" width="5.625" style="25" customWidth="1"/>
    <col min="14335" max="14570" width="15.625" style="25"/>
    <col min="14571" max="14573" width="3.625" style="25" customWidth="1"/>
    <col min="14574" max="14575" width="12.625" style="25" customWidth="1"/>
    <col min="14576" max="14578" width="8.625" style="25" customWidth="1"/>
    <col min="14579" max="14590" width="5.625" style="25" customWidth="1"/>
    <col min="14591" max="14826" width="15.625" style="25"/>
    <col min="14827" max="14829" width="3.625" style="25" customWidth="1"/>
    <col min="14830" max="14831" width="12.625" style="25" customWidth="1"/>
    <col min="14832" max="14834" width="8.625" style="25" customWidth="1"/>
    <col min="14835" max="14846" width="5.625" style="25" customWidth="1"/>
    <col min="14847" max="15082" width="15.625" style="25"/>
    <col min="15083" max="15085" width="3.625" style="25" customWidth="1"/>
    <col min="15086" max="15087" width="12.625" style="25" customWidth="1"/>
    <col min="15088" max="15090" width="8.625" style="25" customWidth="1"/>
    <col min="15091" max="15102" width="5.625" style="25" customWidth="1"/>
    <col min="15103" max="15338" width="15.625" style="25"/>
    <col min="15339" max="15341" width="3.625" style="25" customWidth="1"/>
    <col min="15342" max="15343" width="12.625" style="25" customWidth="1"/>
    <col min="15344" max="15346" width="8.625" style="25" customWidth="1"/>
    <col min="15347" max="15358" width="5.625" style="25" customWidth="1"/>
    <col min="15359" max="15594" width="15.625" style="25"/>
    <col min="15595" max="15597" width="3.625" style="25" customWidth="1"/>
    <col min="15598" max="15599" width="12.625" style="25" customWidth="1"/>
    <col min="15600" max="15602" width="8.625" style="25" customWidth="1"/>
    <col min="15603" max="15614" width="5.625" style="25" customWidth="1"/>
    <col min="15615" max="15850" width="15.625" style="25"/>
    <col min="15851" max="15853" width="3.625" style="25" customWidth="1"/>
    <col min="15854" max="15855" width="12.625" style="25" customWidth="1"/>
    <col min="15856" max="15858" width="8.625" style="25" customWidth="1"/>
    <col min="15859" max="15870" width="5.625" style="25" customWidth="1"/>
    <col min="15871" max="16106" width="15.625" style="25"/>
    <col min="16107" max="16109" width="3.625" style="25" customWidth="1"/>
    <col min="16110" max="16111" width="12.625" style="25" customWidth="1"/>
    <col min="16112" max="16114" width="8.625" style="25" customWidth="1"/>
    <col min="16115" max="16126" width="5.625" style="25" customWidth="1"/>
    <col min="16127" max="16384" width="15.625" style="25"/>
  </cols>
  <sheetData>
    <row r="1" spans="1:6" ht="15" customHeight="1" x14ac:dyDescent="0.15">
      <c r="A1" s="204" t="s">
        <v>202</v>
      </c>
      <c r="B1" s="205"/>
      <c r="C1" s="205"/>
      <c r="D1" s="205"/>
      <c r="E1" s="205"/>
      <c r="F1" s="205"/>
    </row>
    <row r="2" spans="1:6" s="26" customFormat="1" ht="15" customHeight="1" x14ac:dyDescent="0.15">
      <c r="A2" s="204" t="s">
        <v>295</v>
      </c>
      <c r="B2" s="206" t="str">
        <f>①主管校用!E6</f>
        <v>新潟県高等学校秋季地区体育大会</v>
      </c>
      <c r="C2" s="205"/>
      <c r="D2" s="205"/>
      <c r="E2" s="205"/>
      <c r="F2" s="205"/>
    </row>
    <row r="3" spans="1:6" s="26" customFormat="1" ht="15" customHeight="1" x14ac:dyDescent="0.15">
      <c r="A3" s="204" t="s">
        <v>296</v>
      </c>
      <c r="B3" s="205" t="s">
        <v>297</v>
      </c>
      <c r="C3" s="205"/>
      <c r="D3" s="205"/>
      <c r="E3" s="205"/>
      <c r="F3" s="205"/>
    </row>
    <row r="4" spans="1:6" s="26" customFormat="1" ht="15" customHeight="1" x14ac:dyDescent="0.15">
      <c r="A4" s="204" t="s">
        <v>298</v>
      </c>
      <c r="B4" s="207" t="str">
        <f>①主管校用!G10</f>
        <v>2024.11.1</v>
      </c>
      <c r="C4" s="205"/>
      <c r="D4" s="205"/>
      <c r="E4" s="205"/>
      <c r="F4" s="205"/>
    </row>
    <row r="5" spans="1:6" s="26" customFormat="1" ht="15" customHeight="1" x14ac:dyDescent="0.15">
      <c r="A5" s="204" t="s">
        <v>299</v>
      </c>
      <c r="B5" s="205" t="str">
        <f>①主管校用!E8</f>
        <v>新潟市体育館・亀田総合体育館</v>
      </c>
      <c r="C5" s="205"/>
      <c r="D5" s="205"/>
      <c r="E5" s="205"/>
      <c r="F5" s="205"/>
    </row>
    <row r="6" spans="1:6" s="26" customFormat="1" ht="15" customHeight="1" x14ac:dyDescent="0.15">
      <c r="A6" s="204" t="s">
        <v>300</v>
      </c>
      <c r="B6" s="205" t="s">
        <v>301</v>
      </c>
      <c r="C6" s="205" t="s">
        <v>302</v>
      </c>
      <c r="D6" s="205" t="s">
        <v>303</v>
      </c>
      <c r="E6" s="205" t="s">
        <v>304</v>
      </c>
      <c r="F6" s="205"/>
    </row>
    <row r="7" spans="1:6" s="26" customFormat="1" ht="15" customHeight="1" x14ac:dyDescent="0.15">
      <c r="A7" s="204"/>
      <c r="B7" s="205" t="s">
        <v>305</v>
      </c>
      <c r="C7" s="205" t="s">
        <v>306</v>
      </c>
      <c r="D7" s="205" t="s">
        <v>307</v>
      </c>
      <c r="E7" s="205" t="s">
        <v>304</v>
      </c>
      <c r="F7" s="205"/>
    </row>
    <row r="8" spans="1:6" s="26" customFormat="1" ht="15" customHeight="1" x14ac:dyDescent="0.15">
      <c r="A8" s="206" t="s">
        <v>308</v>
      </c>
      <c r="B8" s="205" t="s">
        <v>309</v>
      </c>
      <c r="C8" s="205" t="s">
        <v>310</v>
      </c>
      <c r="D8" s="205" t="s">
        <v>311</v>
      </c>
      <c r="E8" s="205" t="s">
        <v>312</v>
      </c>
      <c r="F8" s="208"/>
    </row>
    <row r="9" spans="1:6" s="26" customFormat="1" ht="15" customHeight="1" x14ac:dyDescent="0.15">
      <c r="A9" s="209"/>
      <c r="B9" s="205" t="s">
        <v>313</v>
      </c>
      <c r="C9" s="205" t="s">
        <v>314</v>
      </c>
      <c r="D9" s="205" t="s">
        <v>311</v>
      </c>
      <c r="E9" s="205" t="s">
        <v>312</v>
      </c>
      <c r="F9" s="210"/>
    </row>
    <row r="10" spans="1:6" s="26" customFormat="1" ht="15" customHeight="1" x14ac:dyDescent="0.15">
      <c r="A10" s="204"/>
      <c r="B10" s="205" t="s">
        <v>315</v>
      </c>
      <c r="C10" s="205" t="s">
        <v>316</v>
      </c>
      <c r="D10" s="205" t="s">
        <v>317</v>
      </c>
      <c r="E10" s="205" t="s">
        <v>312</v>
      </c>
      <c r="F10" s="205"/>
    </row>
    <row r="11" spans="1:6" s="26" customFormat="1" ht="15" customHeight="1" x14ac:dyDescent="0.15">
      <c r="A11" s="206"/>
      <c r="B11" s="211" t="s">
        <v>318</v>
      </c>
      <c r="C11" s="212" t="s">
        <v>319</v>
      </c>
      <c r="D11" s="212" t="s">
        <v>317</v>
      </c>
      <c r="E11" s="212" t="s">
        <v>312</v>
      </c>
      <c r="F11" s="208"/>
    </row>
    <row r="12" spans="1:6" s="26" customFormat="1" ht="15" customHeight="1" x14ac:dyDescent="0.15">
      <c r="A12" s="206"/>
      <c r="B12" s="211" t="s">
        <v>320</v>
      </c>
      <c r="C12" s="212" t="s">
        <v>321</v>
      </c>
      <c r="D12" s="212" t="s">
        <v>317</v>
      </c>
      <c r="E12" s="212" t="s">
        <v>312</v>
      </c>
      <c r="F12" s="210"/>
    </row>
    <row r="13" spans="1:6" s="26" customFormat="1" ht="15" customHeight="1" x14ac:dyDescent="0.15">
      <c r="A13" s="206" t="s">
        <v>322</v>
      </c>
      <c r="B13" s="211" t="s">
        <v>323</v>
      </c>
      <c r="C13" s="212">
        <v>0</v>
      </c>
      <c r="D13" s="212">
        <v>1</v>
      </c>
      <c r="E13" s="212"/>
      <c r="F13" s="210"/>
    </row>
    <row r="14" spans="1:6" ht="15" customHeight="1" x14ac:dyDescent="0.15">
      <c r="A14" s="213"/>
      <c r="B14" s="211" t="s">
        <v>324</v>
      </c>
      <c r="C14" s="212">
        <v>0</v>
      </c>
      <c r="D14" s="212">
        <v>1</v>
      </c>
      <c r="E14" s="212"/>
      <c r="F14" s="214"/>
    </row>
    <row r="15" spans="1:6" ht="15" customHeight="1" x14ac:dyDescent="0.15">
      <c r="A15" s="213"/>
      <c r="B15" s="211" t="s">
        <v>294</v>
      </c>
      <c r="C15" s="212">
        <v>0</v>
      </c>
      <c r="D15" s="212">
        <v>1</v>
      </c>
      <c r="E15" s="212"/>
      <c r="F15" s="214"/>
    </row>
    <row r="16" spans="1:6" ht="15" customHeight="1" thickBot="1" x14ac:dyDescent="0.2">
      <c r="A16" s="215"/>
      <c r="B16" s="216" t="s">
        <v>325</v>
      </c>
      <c r="C16" s="217">
        <v>1</v>
      </c>
      <c r="D16" s="217">
        <v>8</v>
      </c>
      <c r="E16" s="217"/>
      <c r="F16" s="218"/>
    </row>
    <row r="17" spans="1:11" ht="15" customHeight="1" thickTop="1" x14ac:dyDescent="0.15">
      <c r="A17" s="213" t="s">
        <v>326</v>
      </c>
      <c r="B17" s="211" t="s">
        <v>322</v>
      </c>
      <c r="C17" s="212" t="s">
        <v>327</v>
      </c>
      <c r="D17" s="212" t="s">
        <v>215</v>
      </c>
      <c r="E17" s="212" t="s">
        <v>217</v>
      </c>
      <c r="F17" s="214" t="s">
        <v>328</v>
      </c>
    </row>
    <row r="18" spans="1:11" ht="15" customHeight="1" x14ac:dyDescent="0.15">
      <c r="A18" s="219" t="s">
        <v>301</v>
      </c>
      <c r="B18" s="220" t="s">
        <v>304</v>
      </c>
      <c r="C18" s="221">
        <f>参加申込書２!C5</f>
        <v>0</v>
      </c>
      <c r="D18" s="221"/>
      <c r="E18" s="221"/>
    </row>
    <row r="19" spans="1:11" ht="15" customHeight="1" x14ac:dyDescent="0.15">
      <c r="A19" s="219"/>
      <c r="B19" s="220" t="s">
        <v>323</v>
      </c>
      <c r="C19" s="221" t="str">
        <f>参加申込書２!C20&amp;"　"&amp;参加申込書２!D20</f>
        <v>　</v>
      </c>
      <c r="D19" s="221"/>
      <c r="E19" s="221"/>
    </row>
    <row r="20" spans="1:11" ht="15" customHeight="1" x14ac:dyDescent="0.15">
      <c r="A20" s="219"/>
      <c r="B20" s="220" t="s">
        <v>324</v>
      </c>
      <c r="C20" s="221" t="str">
        <f>参加申込書２!C21&amp;"　"&amp;参加申込書２!D21</f>
        <v>　</v>
      </c>
      <c r="D20" s="221"/>
      <c r="E20" s="221"/>
    </row>
    <row r="21" spans="1:11" ht="15" customHeight="1" x14ac:dyDescent="0.15">
      <c r="A21" s="219"/>
      <c r="B21" s="220" t="s">
        <v>294</v>
      </c>
      <c r="C21" s="221" t="str">
        <f>参加申込書２!C22&amp;"　"&amp;参加申込書２!D22&amp;" "&amp;参加申込書２!G22</f>
        <v xml:space="preserve">　 </v>
      </c>
      <c r="D21" s="221"/>
      <c r="E21" s="221"/>
    </row>
    <row r="22" spans="1:11" ht="15" customHeight="1" x14ac:dyDescent="0.15">
      <c r="A22" s="219"/>
      <c r="B22" s="220" t="s">
        <v>325</v>
      </c>
      <c r="C22" s="225" t="str">
        <f>VLOOKUP(I22,$I$31:$K$38,2,FALSE)</f>
        <v xml:space="preserve">　 </v>
      </c>
      <c r="D22" s="225" t="str">
        <f>VLOOKUP(I22,$I$31:$K$38,3,FALSE)</f>
        <v>　</v>
      </c>
      <c r="E22" s="221"/>
      <c r="I22" s="25">
        <v>1</v>
      </c>
    </row>
    <row r="23" spans="1:11" ht="15" customHeight="1" x14ac:dyDescent="0.15">
      <c r="A23" s="222"/>
      <c r="B23" s="223" t="s">
        <v>325</v>
      </c>
      <c r="C23" s="225" t="str">
        <f t="shared" ref="C23:C26" si="0">VLOOKUP(I23,$I$31:$K$38,2,FALSE)</f>
        <v xml:space="preserve">　 </v>
      </c>
      <c r="D23" s="225" t="str">
        <f t="shared" ref="D23:D26" si="1">VLOOKUP(I23,$I$31:$K$38,3,FALSE)</f>
        <v>　</v>
      </c>
      <c r="E23" s="223"/>
      <c r="F23" s="20"/>
      <c r="I23" s="25">
        <v>2</v>
      </c>
    </row>
    <row r="24" spans="1:11" ht="15" customHeight="1" x14ac:dyDescent="0.15">
      <c r="A24" s="219"/>
      <c r="B24" s="220" t="s">
        <v>325</v>
      </c>
      <c r="C24" s="225" t="str">
        <f t="shared" si="0"/>
        <v xml:space="preserve">　 </v>
      </c>
      <c r="D24" s="225" t="str">
        <f t="shared" si="1"/>
        <v>　</v>
      </c>
      <c r="E24" s="221"/>
      <c r="I24" s="25">
        <v>3</v>
      </c>
    </row>
    <row r="25" spans="1:11" ht="15" customHeight="1" x14ac:dyDescent="0.15">
      <c r="A25" s="219"/>
      <c r="B25" s="220" t="s">
        <v>325</v>
      </c>
      <c r="C25" s="225" t="str">
        <f t="shared" si="0"/>
        <v xml:space="preserve">　 </v>
      </c>
      <c r="D25" s="225" t="str">
        <f t="shared" si="1"/>
        <v>　</v>
      </c>
      <c r="E25" s="221"/>
      <c r="I25" s="25">
        <v>4</v>
      </c>
    </row>
    <row r="26" spans="1:11" ht="15" customHeight="1" x14ac:dyDescent="0.15">
      <c r="A26" s="219"/>
      <c r="B26" s="220" t="str">
        <f>IF(C26="","","選手")</f>
        <v/>
      </c>
      <c r="C26" s="225" t="str">
        <f t="shared" si="0"/>
        <v/>
      </c>
      <c r="D26" s="225" t="str">
        <f t="shared" si="1"/>
        <v/>
      </c>
      <c r="E26" s="221"/>
      <c r="I26" s="25">
        <v>5</v>
      </c>
    </row>
    <row r="27" spans="1:11" ht="15" customHeight="1" x14ac:dyDescent="0.15">
      <c r="A27" s="219"/>
      <c r="B27" s="220" t="str">
        <f t="shared" ref="B27:B29" si="2">IF(C27="","","選手")</f>
        <v/>
      </c>
      <c r="C27" s="225" t="str">
        <f>IFERROR(VLOOKUP(I27,$I$31:$K$38,2,FALSE),"")</f>
        <v/>
      </c>
      <c r="D27" s="225" t="str">
        <f>IFERROR(VLOOKUP(I27,$I$31:$K$38,3,FALSE),"")</f>
        <v/>
      </c>
      <c r="E27" s="221"/>
      <c r="I27" s="25">
        <v>6</v>
      </c>
    </row>
    <row r="28" spans="1:11" ht="15" customHeight="1" x14ac:dyDescent="0.15">
      <c r="A28" s="219"/>
      <c r="B28" s="220" t="str">
        <f t="shared" si="2"/>
        <v/>
      </c>
      <c r="C28" s="225" t="str">
        <f t="shared" ref="C28:C29" si="3">IFERROR(VLOOKUP(I28,$I$31:$K$38,2,FALSE),"")</f>
        <v/>
      </c>
      <c r="D28" s="225" t="str">
        <f t="shared" ref="D28:D29" si="4">IFERROR(VLOOKUP(I28,$I$31:$K$38,3,FALSE),"")</f>
        <v/>
      </c>
      <c r="E28" s="221"/>
      <c r="I28" s="25">
        <v>7</v>
      </c>
    </row>
    <row r="29" spans="1:11" ht="15" customHeight="1" x14ac:dyDescent="0.15">
      <c r="A29" s="219"/>
      <c r="B29" s="220" t="str">
        <f t="shared" si="2"/>
        <v/>
      </c>
      <c r="C29" s="225" t="str">
        <f t="shared" si="3"/>
        <v/>
      </c>
      <c r="D29" s="225" t="str">
        <f t="shared" si="4"/>
        <v/>
      </c>
      <c r="E29" s="224"/>
      <c r="I29" s="25">
        <v>8</v>
      </c>
    </row>
    <row r="30" spans="1:11" ht="15" customHeight="1" thickBot="1" x14ac:dyDescent="0.2">
      <c r="B30" s="23"/>
      <c r="C30" s="23"/>
      <c r="D30" s="23"/>
      <c r="E30" s="23"/>
    </row>
    <row r="31" spans="1:11" ht="15" customHeight="1" x14ac:dyDescent="0.15">
      <c r="B31" s="23"/>
      <c r="C31" s="23"/>
      <c r="D31" s="23"/>
      <c r="E31" s="23"/>
      <c r="I31" s="25">
        <v>1</v>
      </c>
      <c r="J31" s="226" t="str">
        <f>参加申込書２!C23&amp;"　"&amp;参加申込書２!D23&amp;" "&amp;参加申込書２!G23</f>
        <v xml:space="preserve">　 </v>
      </c>
      <c r="K31" s="227" t="str">
        <f>参加申込書２!E23&amp;"　"&amp;参加申込書２!F23</f>
        <v>　</v>
      </c>
    </row>
    <row r="32" spans="1:11" ht="15" customHeight="1" x14ac:dyDescent="0.15">
      <c r="B32" s="23"/>
      <c r="C32" s="23"/>
      <c r="D32" s="23"/>
      <c r="E32" s="23"/>
      <c r="I32" s="25">
        <v>2</v>
      </c>
      <c r="J32" s="228" t="str">
        <f>参加申込書２!C24&amp;"　"&amp;参加申込書２!D24&amp;" "&amp;参加申込書２!G24</f>
        <v xml:space="preserve">　 </v>
      </c>
      <c r="K32" s="229" t="str">
        <f>参加申込書２!E24&amp;"　"&amp;参加申込書２!F24</f>
        <v>　</v>
      </c>
    </row>
    <row r="33" spans="2:11" ht="15" customHeight="1" x14ac:dyDescent="0.15">
      <c r="B33" s="23"/>
      <c r="C33" s="23"/>
      <c r="D33" s="23"/>
      <c r="E33" s="23"/>
      <c r="I33" s="25">
        <v>3</v>
      </c>
      <c r="J33" s="228" t="str">
        <f>参加申込書２!C25&amp;"　"&amp;参加申込書２!D25&amp;" "&amp;参加申込書２!G25</f>
        <v xml:space="preserve">　 </v>
      </c>
      <c r="K33" s="229" t="str">
        <f>参加申込書２!E25&amp;"　"&amp;参加申込書２!F25</f>
        <v>　</v>
      </c>
    </row>
    <row r="34" spans="2:11" ht="15" customHeight="1" x14ac:dyDescent="0.15">
      <c r="B34" s="23"/>
      <c r="C34" s="23"/>
      <c r="D34" s="23"/>
      <c r="E34" s="23"/>
      <c r="I34" s="25">
        <v>4</v>
      </c>
      <c r="J34" s="228" t="str">
        <f>参加申込書２!C26&amp;"　"&amp;参加申込書２!D26&amp;" "&amp;参加申込書２!G26</f>
        <v xml:space="preserve">　 </v>
      </c>
      <c r="K34" s="229" t="str">
        <f>参加申込書２!E26&amp;"　"&amp;参加申込書２!F26</f>
        <v>　</v>
      </c>
    </row>
    <row r="35" spans="2:11" ht="15" customHeight="1" x14ac:dyDescent="0.15">
      <c r="B35" s="23"/>
      <c r="C35" s="23"/>
      <c r="D35" s="23"/>
      <c r="E35" s="23"/>
      <c r="I35" s="25">
        <f>IF(J35="　 ",0,I34+1)</f>
        <v>0</v>
      </c>
      <c r="J35" s="228" t="str">
        <f>参加申込書２!C27&amp;"　"&amp;参加申込書２!D27&amp;" "&amp;参加申込書２!G27</f>
        <v xml:space="preserve">　 </v>
      </c>
      <c r="K35" s="229" t="str">
        <f>参加申込書２!E27&amp;"　"&amp;参加申込書２!F27</f>
        <v>　</v>
      </c>
    </row>
    <row r="36" spans="2:11" ht="15" customHeight="1" x14ac:dyDescent="0.15">
      <c r="B36" s="23"/>
      <c r="C36" s="23"/>
      <c r="D36" s="23"/>
      <c r="E36" s="23"/>
      <c r="I36" s="25">
        <f t="shared" ref="I36:I37" si="5">IF(J36="　 ",0,I35+1)</f>
        <v>0</v>
      </c>
      <c r="J36" s="228" t="str">
        <f>参加申込書２!C28&amp;"　"&amp;参加申込書２!D28&amp;" "&amp;参加申込書２!G28</f>
        <v xml:space="preserve">　 </v>
      </c>
      <c r="K36" s="229" t="str">
        <f>参加申込書２!E28&amp;"　"&amp;参加申込書２!F28</f>
        <v>　</v>
      </c>
    </row>
    <row r="37" spans="2:11" ht="15" customHeight="1" x14ac:dyDescent="0.15">
      <c r="B37" s="23"/>
      <c r="C37" s="23"/>
      <c r="D37" s="23"/>
      <c r="E37" s="23"/>
      <c r="I37" s="25">
        <f t="shared" si="5"/>
        <v>0</v>
      </c>
      <c r="J37" s="228" t="str">
        <f>参加申込書２!C29&amp;"　"&amp;参加申込書２!D29&amp;" "&amp;参加申込書２!G29</f>
        <v xml:space="preserve">　 </v>
      </c>
      <c r="K37" s="229" t="str">
        <f>参加申込書２!E29&amp;"　"&amp;参加申込書２!F29</f>
        <v>　</v>
      </c>
    </row>
    <row r="38" spans="2:11" ht="15" customHeight="1" thickBot="1" x14ac:dyDescent="0.2">
      <c r="B38" s="23"/>
      <c r="C38" s="23"/>
      <c r="D38" s="23"/>
      <c r="E38" s="23"/>
      <c r="I38" s="25">
        <f>MAX(I31:I37)+1</f>
        <v>5</v>
      </c>
      <c r="J38" s="231" t="str">
        <f>IF(参加申込書２!B22="選手兼マネージャー",参加申込書２!C22&amp;"　"&amp;参加申込書２!D22&amp;" "&amp;参加申込書２!G22,"")</f>
        <v/>
      </c>
      <c r="K38" s="230" t="str">
        <f>IF(J38="","",参加申込書２!E22&amp;"　"&amp;参加申込書２!F22)</f>
        <v/>
      </c>
    </row>
    <row r="39" spans="2:11" ht="15" customHeight="1" x14ac:dyDescent="0.15">
      <c r="B39" s="23"/>
      <c r="C39" s="23"/>
      <c r="D39" s="23"/>
      <c r="E39" s="23"/>
    </row>
    <row r="40" spans="2:11" ht="15" customHeight="1" x14ac:dyDescent="0.15">
      <c r="B40" s="23"/>
      <c r="C40" s="23"/>
      <c r="D40" s="23"/>
      <c r="E40" s="23"/>
    </row>
    <row r="41" spans="2:11" ht="15" customHeight="1" x14ac:dyDescent="0.15">
      <c r="B41" s="23"/>
      <c r="C41" s="23"/>
      <c r="D41" s="23"/>
      <c r="E41" s="23"/>
    </row>
    <row r="42" spans="2:11" ht="15" customHeight="1" x14ac:dyDescent="0.15">
      <c r="B42" s="23"/>
      <c r="C42" s="23"/>
      <c r="D42" s="23"/>
      <c r="E42" s="23"/>
    </row>
    <row r="43" spans="2:11" ht="15" customHeight="1" x14ac:dyDescent="0.15">
      <c r="B43" s="23"/>
      <c r="C43" s="23"/>
      <c r="D43" s="23"/>
      <c r="E43" s="23"/>
    </row>
    <row r="44" spans="2:11" ht="15" customHeight="1" x14ac:dyDescent="0.15">
      <c r="B44" s="23"/>
      <c r="C44" s="23"/>
      <c r="D44" s="23"/>
      <c r="E44" s="23"/>
    </row>
    <row r="45" spans="2:11" ht="15" customHeight="1" x14ac:dyDescent="0.15">
      <c r="B45" s="23"/>
      <c r="C45" s="23"/>
      <c r="D45" s="23"/>
      <c r="E45" s="23"/>
    </row>
    <row r="46" spans="2:11" ht="15" customHeight="1" x14ac:dyDescent="0.15">
      <c r="B46" s="23"/>
      <c r="C46" s="23"/>
      <c r="D46" s="23"/>
      <c r="E46" s="23"/>
    </row>
    <row r="47" spans="2:11" ht="15" customHeight="1" x14ac:dyDescent="0.15">
      <c r="B47" s="23"/>
      <c r="C47" s="23"/>
      <c r="D47" s="23"/>
      <c r="E47" s="23"/>
    </row>
    <row r="48" spans="2:11" ht="15" customHeight="1" x14ac:dyDescent="0.15">
      <c r="B48" s="23"/>
      <c r="C48" s="23"/>
      <c r="D48" s="23"/>
      <c r="E48" s="23"/>
    </row>
    <row r="49" spans="2:5" ht="15" customHeight="1" x14ac:dyDescent="0.15">
      <c r="B49" s="23"/>
      <c r="C49" s="23"/>
      <c r="D49" s="23"/>
      <c r="E49" s="23"/>
    </row>
    <row r="50" spans="2:5" ht="15" customHeight="1" x14ac:dyDescent="0.15">
      <c r="B50" s="23"/>
      <c r="C50" s="23"/>
      <c r="D50" s="23"/>
      <c r="E50" s="23"/>
    </row>
    <row r="51" spans="2:5" ht="15" customHeight="1" x14ac:dyDescent="0.15">
      <c r="B51" s="23"/>
      <c r="C51" s="23"/>
      <c r="D51" s="23"/>
      <c r="E51" s="23"/>
    </row>
    <row r="52" spans="2:5" ht="15" customHeight="1" x14ac:dyDescent="0.15">
      <c r="B52" s="23"/>
      <c r="C52" s="23"/>
      <c r="D52" s="23"/>
      <c r="E52" s="23"/>
    </row>
    <row r="53" spans="2:5" ht="15" customHeight="1" x14ac:dyDescent="0.15">
      <c r="B53" s="23"/>
      <c r="C53" s="23"/>
      <c r="D53" s="23"/>
      <c r="E53" s="23"/>
    </row>
    <row r="54" spans="2:5" ht="15" customHeight="1" x14ac:dyDescent="0.15">
      <c r="B54" s="23"/>
      <c r="C54" s="23"/>
      <c r="D54" s="23"/>
      <c r="E54" s="23"/>
    </row>
    <row r="55" spans="2:5" ht="15" customHeight="1" x14ac:dyDescent="0.15">
      <c r="B55" s="23"/>
      <c r="C55" s="23"/>
      <c r="D55" s="23"/>
      <c r="E55" s="23"/>
    </row>
    <row r="56" spans="2:5" ht="15" customHeight="1" x14ac:dyDescent="0.15">
      <c r="B56" s="23"/>
      <c r="C56" s="23"/>
      <c r="D56" s="23"/>
      <c r="E56" s="23"/>
    </row>
    <row r="57" spans="2:5" ht="15" customHeight="1" x14ac:dyDescent="0.15">
      <c r="B57" s="23"/>
      <c r="C57" s="23"/>
      <c r="D57" s="23"/>
      <c r="E57" s="23"/>
    </row>
    <row r="58" spans="2:5" ht="15" customHeight="1" x14ac:dyDescent="0.15">
      <c r="B58" s="23"/>
      <c r="C58" s="23"/>
      <c r="D58" s="23"/>
      <c r="E58" s="23"/>
    </row>
    <row r="59" spans="2:5" ht="15" customHeight="1" x14ac:dyDescent="0.15">
      <c r="B59" s="23"/>
      <c r="C59" s="23"/>
      <c r="D59" s="23"/>
      <c r="E59" s="23"/>
    </row>
    <row r="60" spans="2:5" ht="15" customHeight="1" x14ac:dyDescent="0.15">
      <c r="B60" s="23"/>
      <c r="C60" s="23"/>
      <c r="D60" s="23"/>
      <c r="E60" s="23"/>
    </row>
    <row r="61" spans="2:5" ht="15" customHeight="1" x14ac:dyDescent="0.15">
      <c r="B61" s="23"/>
      <c r="C61" s="23"/>
      <c r="D61" s="23"/>
      <c r="E61" s="23"/>
    </row>
    <row r="62" spans="2:5" ht="15" customHeight="1" x14ac:dyDescent="0.15">
      <c r="B62" s="23"/>
      <c r="C62" s="23"/>
      <c r="D62" s="23"/>
      <c r="E62" s="23"/>
    </row>
    <row r="63" spans="2:5" ht="15" customHeight="1" x14ac:dyDescent="0.15">
      <c r="B63" s="23"/>
      <c r="C63" s="23"/>
      <c r="D63" s="23"/>
      <c r="E63" s="23"/>
    </row>
    <row r="64" spans="2:5" ht="15" customHeight="1" x14ac:dyDescent="0.15">
      <c r="B64" s="23"/>
      <c r="C64" s="23"/>
      <c r="D64" s="23"/>
      <c r="E64" s="23"/>
    </row>
    <row r="65" spans="2:5" ht="15" customHeight="1" x14ac:dyDescent="0.15">
      <c r="B65" s="23"/>
      <c r="C65" s="23"/>
      <c r="D65" s="23"/>
      <c r="E65" s="23"/>
    </row>
    <row r="66" spans="2:5" ht="15" customHeight="1" x14ac:dyDescent="0.15">
      <c r="B66" s="23"/>
      <c r="C66" s="23"/>
      <c r="D66" s="23"/>
      <c r="E66" s="23"/>
    </row>
    <row r="67" spans="2:5" ht="15" customHeight="1" x14ac:dyDescent="0.15">
      <c r="B67" s="23"/>
      <c r="C67" s="23"/>
      <c r="D67" s="23"/>
      <c r="E67" s="23"/>
    </row>
    <row r="68" spans="2:5" ht="15" customHeight="1" x14ac:dyDescent="0.15">
      <c r="B68" s="23"/>
      <c r="C68" s="23"/>
      <c r="D68" s="23"/>
      <c r="E68" s="23"/>
    </row>
    <row r="69" spans="2:5" ht="15" customHeight="1" x14ac:dyDescent="0.15">
      <c r="B69" s="23"/>
      <c r="C69" s="23"/>
      <c r="D69" s="23"/>
      <c r="E69" s="23"/>
    </row>
    <row r="70" spans="2:5" ht="15" customHeight="1" x14ac:dyDescent="0.15">
      <c r="B70" s="23"/>
      <c r="C70" s="23"/>
      <c r="D70" s="23"/>
      <c r="E70" s="23"/>
    </row>
    <row r="71" spans="2:5" ht="15" customHeight="1" x14ac:dyDescent="0.15">
      <c r="B71" s="23"/>
      <c r="C71" s="23"/>
      <c r="D71" s="23"/>
      <c r="E71" s="23"/>
    </row>
    <row r="72" spans="2:5" ht="15" customHeight="1" x14ac:dyDescent="0.15">
      <c r="B72" s="23"/>
      <c r="C72" s="23"/>
      <c r="D72" s="23"/>
      <c r="E72" s="23"/>
    </row>
    <row r="73" spans="2:5" ht="15" customHeight="1" x14ac:dyDescent="0.15">
      <c r="B73" s="23"/>
      <c r="C73" s="23"/>
      <c r="D73" s="23"/>
      <c r="E73" s="23"/>
    </row>
    <row r="74" spans="2:5" ht="15" customHeight="1" x14ac:dyDescent="0.15">
      <c r="B74" s="23"/>
      <c r="C74" s="23"/>
      <c r="D74" s="23"/>
      <c r="E74" s="23"/>
    </row>
    <row r="75" spans="2:5" ht="15" customHeight="1" x14ac:dyDescent="0.15">
      <c r="B75" s="23"/>
      <c r="C75" s="23"/>
      <c r="D75" s="23"/>
      <c r="E75" s="23"/>
    </row>
    <row r="76" spans="2:5" ht="15" customHeight="1" x14ac:dyDescent="0.15">
      <c r="B76" s="23"/>
      <c r="C76" s="23"/>
      <c r="D76" s="23"/>
      <c r="E76" s="23"/>
    </row>
    <row r="77" spans="2:5" ht="15" customHeight="1" x14ac:dyDescent="0.15">
      <c r="B77" s="23"/>
      <c r="C77" s="23"/>
      <c r="D77" s="23"/>
      <c r="E77" s="23"/>
    </row>
    <row r="78" spans="2:5" ht="15" customHeight="1" x14ac:dyDescent="0.15">
      <c r="B78" s="23"/>
      <c r="C78" s="23"/>
      <c r="D78" s="23"/>
      <c r="E78" s="23"/>
    </row>
    <row r="79" spans="2:5" ht="15" customHeight="1" x14ac:dyDescent="0.15">
      <c r="B79" s="23"/>
      <c r="C79" s="23"/>
      <c r="D79" s="23"/>
      <c r="E79" s="23"/>
    </row>
    <row r="80" spans="2:5" ht="15" customHeight="1" x14ac:dyDescent="0.15">
      <c r="B80" s="23"/>
      <c r="C80" s="23"/>
      <c r="D80" s="23"/>
      <c r="E80" s="23"/>
    </row>
    <row r="81" spans="2:5" ht="15" customHeight="1" x14ac:dyDescent="0.15">
      <c r="B81" s="23"/>
      <c r="C81" s="23"/>
      <c r="D81" s="23"/>
      <c r="E81" s="23"/>
    </row>
    <row r="82" spans="2:5" ht="15" customHeight="1" x14ac:dyDescent="0.15">
      <c r="B82" s="23"/>
      <c r="C82" s="23"/>
      <c r="D82" s="23"/>
      <c r="E82" s="23"/>
    </row>
    <row r="83" spans="2:5" ht="15" customHeight="1" x14ac:dyDescent="0.15">
      <c r="B83" s="23"/>
      <c r="C83" s="23"/>
      <c r="D83" s="23"/>
      <c r="E83" s="23"/>
    </row>
    <row r="84" spans="2:5" ht="15" customHeight="1" x14ac:dyDescent="0.15">
      <c r="B84" s="23"/>
      <c r="C84" s="23"/>
      <c r="D84" s="23"/>
      <c r="E84" s="23"/>
    </row>
    <row r="85" spans="2:5" ht="15" customHeight="1" x14ac:dyDescent="0.15">
      <c r="B85" s="23"/>
      <c r="C85" s="23"/>
      <c r="D85" s="23"/>
      <c r="E85" s="23"/>
    </row>
    <row r="86" spans="2:5" ht="15" customHeight="1" x14ac:dyDescent="0.15">
      <c r="B86" s="23"/>
      <c r="C86" s="23"/>
      <c r="D86" s="23"/>
      <c r="E86" s="23"/>
    </row>
    <row r="87" spans="2:5" ht="15" customHeight="1" x14ac:dyDescent="0.15">
      <c r="B87" s="23"/>
      <c r="C87" s="23"/>
      <c r="D87" s="23"/>
      <c r="E87" s="23"/>
    </row>
    <row r="88" spans="2:5" ht="15" customHeight="1" x14ac:dyDescent="0.15">
      <c r="B88" s="23"/>
      <c r="C88" s="23"/>
      <c r="D88" s="23"/>
      <c r="E88" s="23"/>
    </row>
    <row r="89" spans="2:5" ht="15" customHeight="1" x14ac:dyDescent="0.15">
      <c r="B89" s="23"/>
      <c r="C89" s="23"/>
      <c r="D89" s="23"/>
      <c r="E89" s="23"/>
    </row>
    <row r="90" spans="2:5" ht="15" customHeight="1" x14ac:dyDescent="0.15">
      <c r="B90" s="23"/>
      <c r="C90" s="23"/>
      <c r="D90" s="23"/>
      <c r="E90" s="23"/>
    </row>
    <row r="91" spans="2:5" ht="15" customHeight="1" x14ac:dyDescent="0.15">
      <c r="B91" s="23"/>
      <c r="C91" s="23"/>
      <c r="D91" s="23"/>
      <c r="E91" s="23"/>
    </row>
    <row r="92" spans="2:5" ht="15" customHeight="1" x14ac:dyDescent="0.15">
      <c r="B92" s="23"/>
      <c r="C92" s="23"/>
      <c r="D92" s="23"/>
      <c r="E92" s="23"/>
    </row>
    <row r="93" spans="2:5" ht="15" customHeight="1" x14ac:dyDescent="0.15">
      <c r="B93" s="23"/>
      <c r="C93" s="23"/>
      <c r="D93" s="23"/>
      <c r="E93" s="23"/>
    </row>
    <row r="94" spans="2:5" ht="15" customHeight="1" x14ac:dyDescent="0.15">
      <c r="B94" s="23"/>
      <c r="C94" s="23"/>
      <c r="D94" s="23"/>
      <c r="E94" s="23"/>
    </row>
    <row r="95" spans="2:5" ht="15" customHeight="1" x14ac:dyDescent="0.15">
      <c r="B95" s="23"/>
      <c r="C95" s="23"/>
      <c r="D95" s="23"/>
      <c r="E95" s="23"/>
    </row>
    <row r="96" spans="2:5" ht="15" customHeight="1" x14ac:dyDescent="0.15">
      <c r="B96" s="23"/>
      <c r="C96" s="23"/>
      <c r="D96" s="23"/>
      <c r="E96" s="23"/>
    </row>
    <row r="97" spans="2:5" ht="15" customHeight="1" x14ac:dyDescent="0.15">
      <c r="B97" s="23"/>
      <c r="C97" s="23"/>
      <c r="D97" s="23"/>
      <c r="E97" s="23"/>
    </row>
    <row r="98" spans="2:5" ht="15" customHeight="1" x14ac:dyDescent="0.15">
      <c r="B98" s="23"/>
      <c r="C98" s="23"/>
      <c r="D98" s="23"/>
      <c r="E98" s="23"/>
    </row>
    <row r="99" spans="2:5" ht="15" customHeight="1" x14ac:dyDescent="0.15">
      <c r="B99" s="23"/>
      <c r="C99" s="23"/>
      <c r="D99" s="23"/>
      <c r="E99" s="23"/>
    </row>
    <row r="100" spans="2:5" ht="15" customHeight="1" x14ac:dyDescent="0.15">
      <c r="B100" s="23"/>
      <c r="C100" s="23"/>
      <c r="D100" s="23"/>
      <c r="E100" s="23"/>
    </row>
    <row r="101" spans="2:5" ht="15" customHeight="1" x14ac:dyDescent="0.15">
      <c r="B101" s="23"/>
      <c r="C101" s="23"/>
      <c r="D101" s="23"/>
      <c r="E101" s="23"/>
    </row>
    <row r="102" spans="2:5" ht="15" customHeight="1" x14ac:dyDescent="0.15">
      <c r="B102" s="23"/>
      <c r="C102" s="23"/>
      <c r="D102" s="23"/>
      <c r="E102" s="23"/>
    </row>
    <row r="103" spans="2:5" ht="15" customHeight="1" x14ac:dyDescent="0.15">
      <c r="B103" s="23"/>
      <c r="C103" s="23"/>
      <c r="D103" s="23"/>
      <c r="E103" s="23"/>
    </row>
    <row r="104" spans="2:5" ht="15" customHeight="1" x14ac:dyDescent="0.15">
      <c r="B104" s="23"/>
      <c r="C104" s="23"/>
      <c r="D104" s="23"/>
      <c r="E104" s="23"/>
    </row>
    <row r="105" spans="2:5" ht="15" customHeight="1" x14ac:dyDescent="0.15">
      <c r="B105" s="23"/>
      <c r="C105" s="23"/>
      <c r="D105" s="23"/>
      <c r="E105" s="23"/>
    </row>
    <row r="106" spans="2:5" ht="15" customHeight="1" x14ac:dyDescent="0.15">
      <c r="B106" s="23"/>
      <c r="C106" s="23"/>
      <c r="D106" s="23"/>
      <c r="E106" s="23"/>
    </row>
    <row r="107" spans="2:5" ht="15" customHeight="1" x14ac:dyDescent="0.15">
      <c r="B107" s="23"/>
      <c r="C107" s="23"/>
      <c r="D107" s="23"/>
      <c r="E107" s="23"/>
    </row>
    <row r="108" spans="2:5" ht="15" customHeight="1" x14ac:dyDescent="0.15">
      <c r="B108" s="23"/>
      <c r="C108" s="23"/>
      <c r="D108" s="23"/>
      <c r="E108" s="23"/>
    </row>
  </sheetData>
  <phoneticPr fontId="19"/>
  <pageMargins left="0.7" right="0.7" top="0.75" bottom="0.75" header="0.3" footer="0.3"/>
  <pageSetup paperSize="9"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8"/>
  <sheetViews>
    <sheetView topLeftCell="B1" zoomScaleNormal="100" workbookViewId="0">
      <selection activeCell="I45" sqref="I45"/>
    </sheetView>
  </sheetViews>
  <sheetFormatPr defaultRowHeight="10.5" x14ac:dyDescent="0.15"/>
  <cols>
    <col min="1" max="1" width="3.75" style="160" bestFit="1" customWidth="1"/>
    <col min="2" max="2" width="10.5" style="160" customWidth="1"/>
    <col min="3" max="3" width="10.5" style="160" bestFit="1" customWidth="1"/>
    <col min="4" max="4" width="10.25" style="160" bestFit="1" customWidth="1"/>
    <col min="5" max="5" width="11.75" style="160" bestFit="1" customWidth="1"/>
    <col min="6" max="6" width="13.875" style="160" bestFit="1" customWidth="1"/>
    <col min="7" max="8" width="13" style="160" bestFit="1" customWidth="1"/>
    <col min="9" max="9" width="13" style="160" customWidth="1"/>
    <col min="10" max="10" width="13.75" style="160" customWidth="1"/>
    <col min="11" max="11" width="9" style="160"/>
    <col min="12" max="12" width="9.375" style="160" customWidth="1"/>
    <col min="13" max="14" width="3" style="160" bestFit="1" customWidth="1"/>
    <col min="15" max="15" width="9" style="160"/>
    <col min="16" max="16" width="2.25" style="160" bestFit="1" customWidth="1"/>
    <col min="17" max="17" width="12.125" style="202" customWidth="1"/>
    <col min="18" max="256" width="9" style="160"/>
    <col min="257" max="257" width="3.75" style="160" bestFit="1" customWidth="1"/>
    <col min="258" max="258" width="10.5" style="160" customWidth="1"/>
    <col min="259" max="259" width="10.5" style="160" bestFit="1" customWidth="1"/>
    <col min="260" max="260" width="10.25" style="160" bestFit="1" customWidth="1"/>
    <col min="261" max="261" width="11.75" style="160" bestFit="1" customWidth="1"/>
    <col min="262" max="262" width="13.875" style="160" bestFit="1" customWidth="1"/>
    <col min="263" max="264" width="13" style="160" bestFit="1" customWidth="1"/>
    <col min="265" max="265" width="13" style="160" customWidth="1"/>
    <col min="266" max="266" width="13.75" style="160" customWidth="1"/>
    <col min="267" max="512" width="9" style="160"/>
    <col min="513" max="513" width="3.75" style="160" bestFit="1" customWidth="1"/>
    <col min="514" max="514" width="10.5" style="160" customWidth="1"/>
    <col min="515" max="515" width="10.5" style="160" bestFit="1" customWidth="1"/>
    <col min="516" max="516" width="10.25" style="160" bestFit="1" customWidth="1"/>
    <col min="517" max="517" width="11.75" style="160" bestFit="1" customWidth="1"/>
    <col min="518" max="518" width="13.875" style="160" bestFit="1" customWidth="1"/>
    <col min="519" max="520" width="13" style="160" bestFit="1" customWidth="1"/>
    <col min="521" max="521" width="13" style="160" customWidth="1"/>
    <col min="522" max="522" width="13.75" style="160" customWidth="1"/>
    <col min="523" max="768" width="9" style="160"/>
    <col min="769" max="769" width="3.75" style="160" bestFit="1" customWidth="1"/>
    <col min="770" max="770" width="10.5" style="160" customWidth="1"/>
    <col min="771" max="771" width="10.5" style="160" bestFit="1" customWidth="1"/>
    <col min="772" max="772" width="10.25" style="160" bestFit="1" customWidth="1"/>
    <col min="773" max="773" width="11.75" style="160" bestFit="1" customWidth="1"/>
    <col min="774" max="774" width="13.875" style="160" bestFit="1" customWidth="1"/>
    <col min="775" max="776" width="13" style="160" bestFit="1" customWidth="1"/>
    <col min="777" max="777" width="13" style="160" customWidth="1"/>
    <col min="778" max="778" width="13.75" style="160" customWidth="1"/>
    <col min="779" max="1024" width="9" style="160"/>
    <col min="1025" max="1025" width="3.75" style="160" bestFit="1" customWidth="1"/>
    <col min="1026" max="1026" width="10.5" style="160" customWidth="1"/>
    <col min="1027" max="1027" width="10.5" style="160" bestFit="1" customWidth="1"/>
    <col min="1028" max="1028" width="10.25" style="160" bestFit="1" customWidth="1"/>
    <col min="1029" max="1029" width="11.75" style="160" bestFit="1" customWidth="1"/>
    <col min="1030" max="1030" width="13.875" style="160" bestFit="1" customWidth="1"/>
    <col min="1031" max="1032" width="13" style="160" bestFit="1" customWidth="1"/>
    <col min="1033" max="1033" width="13" style="160" customWidth="1"/>
    <col min="1034" max="1034" width="13.75" style="160" customWidth="1"/>
    <col min="1035" max="1280" width="9" style="160"/>
    <col min="1281" max="1281" width="3.75" style="160" bestFit="1" customWidth="1"/>
    <col min="1282" max="1282" width="10.5" style="160" customWidth="1"/>
    <col min="1283" max="1283" width="10.5" style="160" bestFit="1" customWidth="1"/>
    <col min="1284" max="1284" width="10.25" style="160" bestFit="1" customWidth="1"/>
    <col min="1285" max="1285" width="11.75" style="160" bestFit="1" customWidth="1"/>
    <col min="1286" max="1286" width="13.875" style="160" bestFit="1" customWidth="1"/>
    <col min="1287" max="1288" width="13" style="160" bestFit="1" customWidth="1"/>
    <col min="1289" max="1289" width="13" style="160" customWidth="1"/>
    <col min="1290" max="1290" width="13.75" style="160" customWidth="1"/>
    <col min="1291" max="1536" width="9" style="160"/>
    <col min="1537" max="1537" width="3.75" style="160" bestFit="1" customWidth="1"/>
    <col min="1538" max="1538" width="10.5" style="160" customWidth="1"/>
    <col min="1539" max="1539" width="10.5" style="160" bestFit="1" customWidth="1"/>
    <col min="1540" max="1540" width="10.25" style="160" bestFit="1" customWidth="1"/>
    <col min="1541" max="1541" width="11.75" style="160" bestFit="1" customWidth="1"/>
    <col min="1542" max="1542" width="13.875" style="160" bestFit="1" customWidth="1"/>
    <col min="1543" max="1544" width="13" style="160" bestFit="1" customWidth="1"/>
    <col min="1545" max="1545" width="13" style="160" customWidth="1"/>
    <col min="1546" max="1546" width="13.75" style="160" customWidth="1"/>
    <col min="1547" max="1792" width="9" style="160"/>
    <col min="1793" max="1793" width="3.75" style="160" bestFit="1" customWidth="1"/>
    <col min="1794" max="1794" width="10.5" style="160" customWidth="1"/>
    <col min="1795" max="1795" width="10.5" style="160" bestFit="1" customWidth="1"/>
    <col min="1796" max="1796" width="10.25" style="160" bestFit="1" customWidth="1"/>
    <col min="1797" max="1797" width="11.75" style="160" bestFit="1" customWidth="1"/>
    <col min="1798" max="1798" width="13.875" style="160" bestFit="1" customWidth="1"/>
    <col min="1799" max="1800" width="13" style="160" bestFit="1" customWidth="1"/>
    <col min="1801" max="1801" width="13" style="160" customWidth="1"/>
    <col min="1802" max="1802" width="13.75" style="160" customWidth="1"/>
    <col min="1803" max="2048" width="9" style="160"/>
    <col min="2049" max="2049" width="3.75" style="160" bestFit="1" customWidth="1"/>
    <col min="2050" max="2050" width="10.5" style="160" customWidth="1"/>
    <col min="2051" max="2051" width="10.5" style="160" bestFit="1" customWidth="1"/>
    <col min="2052" max="2052" width="10.25" style="160" bestFit="1" customWidth="1"/>
    <col min="2053" max="2053" width="11.75" style="160" bestFit="1" customWidth="1"/>
    <col min="2054" max="2054" width="13.875" style="160" bestFit="1" customWidth="1"/>
    <col min="2055" max="2056" width="13" style="160" bestFit="1" customWidth="1"/>
    <col min="2057" max="2057" width="13" style="160" customWidth="1"/>
    <col min="2058" max="2058" width="13.75" style="160" customWidth="1"/>
    <col min="2059" max="2304" width="9" style="160"/>
    <col min="2305" max="2305" width="3.75" style="160" bestFit="1" customWidth="1"/>
    <col min="2306" max="2306" width="10.5" style="160" customWidth="1"/>
    <col min="2307" max="2307" width="10.5" style="160" bestFit="1" customWidth="1"/>
    <col min="2308" max="2308" width="10.25" style="160" bestFit="1" customWidth="1"/>
    <col min="2309" max="2309" width="11.75" style="160" bestFit="1" customWidth="1"/>
    <col min="2310" max="2310" width="13.875" style="160" bestFit="1" customWidth="1"/>
    <col min="2311" max="2312" width="13" style="160" bestFit="1" customWidth="1"/>
    <col min="2313" max="2313" width="13" style="160" customWidth="1"/>
    <col min="2314" max="2314" width="13.75" style="160" customWidth="1"/>
    <col min="2315" max="2560" width="9" style="160"/>
    <col min="2561" max="2561" width="3.75" style="160" bestFit="1" customWidth="1"/>
    <col min="2562" max="2562" width="10.5" style="160" customWidth="1"/>
    <col min="2563" max="2563" width="10.5" style="160" bestFit="1" customWidth="1"/>
    <col min="2564" max="2564" width="10.25" style="160" bestFit="1" customWidth="1"/>
    <col min="2565" max="2565" width="11.75" style="160" bestFit="1" customWidth="1"/>
    <col min="2566" max="2566" width="13.875" style="160" bestFit="1" customWidth="1"/>
    <col min="2567" max="2568" width="13" style="160" bestFit="1" customWidth="1"/>
    <col min="2569" max="2569" width="13" style="160" customWidth="1"/>
    <col min="2570" max="2570" width="13.75" style="160" customWidth="1"/>
    <col min="2571" max="2816" width="9" style="160"/>
    <col min="2817" max="2817" width="3.75" style="160" bestFit="1" customWidth="1"/>
    <col min="2818" max="2818" width="10.5" style="160" customWidth="1"/>
    <col min="2819" max="2819" width="10.5" style="160" bestFit="1" customWidth="1"/>
    <col min="2820" max="2820" width="10.25" style="160" bestFit="1" customWidth="1"/>
    <col min="2821" max="2821" width="11.75" style="160" bestFit="1" customWidth="1"/>
    <col min="2822" max="2822" width="13.875" style="160" bestFit="1" customWidth="1"/>
    <col min="2823" max="2824" width="13" style="160" bestFit="1" customWidth="1"/>
    <col min="2825" max="2825" width="13" style="160" customWidth="1"/>
    <col min="2826" max="2826" width="13.75" style="160" customWidth="1"/>
    <col min="2827" max="3072" width="9" style="160"/>
    <col min="3073" max="3073" width="3.75" style="160" bestFit="1" customWidth="1"/>
    <col min="3074" max="3074" width="10.5" style="160" customWidth="1"/>
    <col min="3075" max="3075" width="10.5" style="160" bestFit="1" customWidth="1"/>
    <col min="3076" max="3076" width="10.25" style="160" bestFit="1" customWidth="1"/>
    <col min="3077" max="3077" width="11.75" style="160" bestFit="1" customWidth="1"/>
    <col min="3078" max="3078" width="13.875" style="160" bestFit="1" customWidth="1"/>
    <col min="3079" max="3080" width="13" style="160" bestFit="1" customWidth="1"/>
    <col min="3081" max="3081" width="13" style="160" customWidth="1"/>
    <col min="3082" max="3082" width="13.75" style="160" customWidth="1"/>
    <col min="3083" max="3328" width="9" style="160"/>
    <col min="3329" max="3329" width="3.75" style="160" bestFit="1" customWidth="1"/>
    <col min="3330" max="3330" width="10.5" style="160" customWidth="1"/>
    <col min="3331" max="3331" width="10.5" style="160" bestFit="1" customWidth="1"/>
    <col min="3332" max="3332" width="10.25" style="160" bestFit="1" customWidth="1"/>
    <col min="3333" max="3333" width="11.75" style="160" bestFit="1" customWidth="1"/>
    <col min="3334" max="3334" width="13.875" style="160" bestFit="1" customWidth="1"/>
    <col min="3335" max="3336" width="13" style="160" bestFit="1" customWidth="1"/>
    <col min="3337" max="3337" width="13" style="160" customWidth="1"/>
    <col min="3338" max="3338" width="13.75" style="160" customWidth="1"/>
    <col min="3339" max="3584" width="9" style="160"/>
    <col min="3585" max="3585" width="3.75" style="160" bestFit="1" customWidth="1"/>
    <col min="3586" max="3586" width="10.5" style="160" customWidth="1"/>
    <col min="3587" max="3587" width="10.5" style="160" bestFit="1" customWidth="1"/>
    <col min="3588" max="3588" width="10.25" style="160" bestFit="1" customWidth="1"/>
    <col min="3589" max="3589" width="11.75" style="160" bestFit="1" customWidth="1"/>
    <col min="3590" max="3590" width="13.875" style="160" bestFit="1" customWidth="1"/>
    <col min="3591" max="3592" width="13" style="160" bestFit="1" customWidth="1"/>
    <col min="3593" max="3593" width="13" style="160" customWidth="1"/>
    <col min="3594" max="3594" width="13.75" style="160" customWidth="1"/>
    <col min="3595" max="3840" width="9" style="160"/>
    <col min="3841" max="3841" width="3.75" style="160" bestFit="1" customWidth="1"/>
    <col min="3842" max="3842" width="10.5" style="160" customWidth="1"/>
    <col min="3843" max="3843" width="10.5" style="160" bestFit="1" customWidth="1"/>
    <col min="3844" max="3844" width="10.25" style="160" bestFit="1" customWidth="1"/>
    <col min="3845" max="3845" width="11.75" style="160" bestFit="1" customWidth="1"/>
    <col min="3846" max="3846" width="13.875" style="160" bestFit="1" customWidth="1"/>
    <col min="3847" max="3848" width="13" style="160" bestFit="1" customWidth="1"/>
    <col min="3849" max="3849" width="13" style="160" customWidth="1"/>
    <col min="3850" max="3850" width="13.75" style="160" customWidth="1"/>
    <col min="3851" max="4096" width="9" style="160"/>
    <col min="4097" max="4097" width="3.75" style="160" bestFit="1" customWidth="1"/>
    <col min="4098" max="4098" width="10.5" style="160" customWidth="1"/>
    <col min="4099" max="4099" width="10.5" style="160" bestFit="1" customWidth="1"/>
    <col min="4100" max="4100" width="10.25" style="160" bestFit="1" customWidth="1"/>
    <col min="4101" max="4101" width="11.75" style="160" bestFit="1" customWidth="1"/>
    <col min="4102" max="4102" width="13.875" style="160" bestFit="1" customWidth="1"/>
    <col min="4103" max="4104" width="13" style="160" bestFit="1" customWidth="1"/>
    <col min="4105" max="4105" width="13" style="160" customWidth="1"/>
    <col min="4106" max="4106" width="13.75" style="160" customWidth="1"/>
    <col min="4107" max="4352" width="9" style="160"/>
    <col min="4353" max="4353" width="3.75" style="160" bestFit="1" customWidth="1"/>
    <col min="4354" max="4354" width="10.5" style="160" customWidth="1"/>
    <col min="4355" max="4355" width="10.5" style="160" bestFit="1" customWidth="1"/>
    <col min="4356" max="4356" width="10.25" style="160" bestFit="1" customWidth="1"/>
    <col min="4357" max="4357" width="11.75" style="160" bestFit="1" customWidth="1"/>
    <col min="4358" max="4358" width="13.875" style="160" bestFit="1" customWidth="1"/>
    <col min="4359" max="4360" width="13" style="160" bestFit="1" customWidth="1"/>
    <col min="4361" max="4361" width="13" style="160" customWidth="1"/>
    <col min="4362" max="4362" width="13.75" style="160" customWidth="1"/>
    <col min="4363" max="4608" width="9" style="160"/>
    <col min="4609" max="4609" width="3.75" style="160" bestFit="1" customWidth="1"/>
    <col min="4610" max="4610" width="10.5" style="160" customWidth="1"/>
    <col min="4611" max="4611" width="10.5" style="160" bestFit="1" customWidth="1"/>
    <col min="4612" max="4612" width="10.25" style="160" bestFit="1" customWidth="1"/>
    <col min="4613" max="4613" width="11.75" style="160" bestFit="1" customWidth="1"/>
    <col min="4614" max="4614" width="13.875" style="160" bestFit="1" customWidth="1"/>
    <col min="4615" max="4616" width="13" style="160" bestFit="1" customWidth="1"/>
    <col min="4617" max="4617" width="13" style="160" customWidth="1"/>
    <col min="4618" max="4618" width="13.75" style="160" customWidth="1"/>
    <col min="4619" max="4864" width="9" style="160"/>
    <col min="4865" max="4865" width="3.75" style="160" bestFit="1" customWidth="1"/>
    <col min="4866" max="4866" width="10.5" style="160" customWidth="1"/>
    <col min="4867" max="4867" width="10.5" style="160" bestFit="1" customWidth="1"/>
    <col min="4868" max="4868" width="10.25" style="160" bestFit="1" customWidth="1"/>
    <col min="4869" max="4869" width="11.75" style="160" bestFit="1" customWidth="1"/>
    <col min="4870" max="4870" width="13.875" style="160" bestFit="1" customWidth="1"/>
    <col min="4871" max="4872" width="13" style="160" bestFit="1" customWidth="1"/>
    <col min="4873" max="4873" width="13" style="160" customWidth="1"/>
    <col min="4874" max="4874" width="13.75" style="160" customWidth="1"/>
    <col min="4875" max="5120" width="9" style="160"/>
    <col min="5121" max="5121" width="3.75" style="160" bestFit="1" customWidth="1"/>
    <col min="5122" max="5122" width="10.5" style="160" customWidth="1"/>
    <col min="5123" max="5123" width="10.5" style="160" bestFit="1" customWidth="1"/>
    <col min="5124" max="5124" width="10.25" style="160" bestFit="1" customWidth="1"/>
    <col min="5125" max="5125" width="11.75" style="160" bestFit="1" customWidth="1"/>
    <col min="5126" max="5126" width="13.875" style="160" bestFit="1" customWidth="1"/>
    <col min="5127" max="5128" width="13" style="160" bestFit="1" customWidth="1"/>
    <col min="5129" max="5129" width="13" style="160" customWidth="1"/>
    <col min="5130" max="5130" width="13.75" style="160" customWidth="1"/>
    <col min="5131" max="5376" width="9" style="160"/>
    <col min="5377" max="5377" width="3.75" style="160" bestFit="1" customWidth="1"/>
    <col min="5378" max="5378" width="10.5" style="160" customWidth="1"/>
    <col min="5379" max="5379" width="10.5" style="160" bestFit="1" customWidth="1"/>
    <col min="5380" max="5380" width="10.25" style="160" bestFit="1" customWidth="1"/>
    <col min="5381" max="5381" width="11.75" style="160" bestFit="1" customWidth="1"/>
    <col min="5382" max="5382" width="13.875" style="160" bestFit="1" customWidth="1"/>
    <col min="5383" max="5384" width="13" style="160" bestFit="1" customWidth="1"/>
    <col min="5385" max="5385" width="13" style="160" customWidth="1"/>
    <col min="5386" max="5386" width="13.75" style="160" customWidth="1"/>
    <col min="5387" max="5632" width="9" style="160"/>
    <col min="5633" max="5633" width="3.75" style="160" bestFit="1" customWidth="1"/>
    <col min="5634" max="5634" width="10.5" style="160" customWidth="1"/>
    <col min="5635" max="5635" width="10.5" style="160" bestFit="1" customWidth="1"/>
    <col min="5636" max="5636" width="10.25" style="160" bestFit="1" customWidth="1"/>
    <col min="5637" max="5637" width="11.75" style="160" bestFit="1" customWidth="1"/>
    <col min="5638" max="5638" width="13.875" style="160" bestFit="1" customWidth="1"/>
    <col min="5639" max="5640" width="13" style="160" bestFit="1" customWidth="1"/>
    <col min="5641" max="5641" width="13" style="160" customWidth="1"/>
    <col min="5642" max="5642" width="13.75" style="160" customWidth="1"/>
    <col min="5643" max="5888" width="9" style="160"/>
    <col min="5889" max="5889" width="3.75" style="160" bestFit="1" customWidth="1"/>
    <col min="5890" max="5890" width="10.5" style="160" customWidth="1"/>
    <col min="5891" max="5891" width="10.5" style="160" bestFit="1" customWidth="1"/>
    <col min="5892" max="5892" width="10.25" style="160" bestFit="1" customWidth="1"/>
    <col min="5893" max="5893" width="11.75" style="160" bestFit="1" customWidth="1"/>
    <col min="5894" max="5894" width="13.875" style="160" bestFit="1" customWidth="1"/>
    <col min="5895" max="5896" width="13" style="160" bestFit="1" customWidth="1"/>
    <col min="5897" max="5897" width="13" style="160" customWidth="1"/>
    <col min="5898" max="5898" width="13.75" style="160" customWidth="1"/>
    <col min="5899" max="6144" width="9" style="160"/>
    <col min="6145" max="6145" width="3.75" style="160" bestFit="1" customWidth="1"/>
    <col min="6146" max="6146" width="10.5" style="160" customWidth="1"/>
    <col min="6147" max="6147" width="10.5" style="160" bestFit="1" customWidth="1"/>
    <col min="6148" max="6148" width="10.25" style="160" bestFit="1" customWidth="1"/>
    <col min="6149" max="6149" width="11.75" style="160" bestFit="1" customWidth="1"/>
    <col min="6150" max="6150" width="13.875" style="160" bestFit="1" customWidth="1"/>
    <col min="6151" max="6152" width="13" style="160" bestFit="1" customWidth="1"/>
    <col min="6153" max="6153" width="13" style="160" customWidth="1"/>
    <col min="6154" max="6154" width="13.75" style="160" customWidth="1"/>
    <col min="6155" max="6400" width="9" style="160"/>
    <col min="6401" max="6401" width="3.75" style="160" bestFit="1" customWidth="1"/>
    <col min="6402" max="6402" width="10.5" style="160" customWidth="1"/>
    <col min="6403" max="6403" width="10.5" style="160" bestFit="1" customWidth="1"/>
    <col min="6404" max="6404" width="10.25" style="160" bestFit="1" customWidth="1"/>
    <col min="6405" max="6405" width="11.75" style="160" bestFit="1" customWidth="1"/>
    <col min="6406" max="6406" width="13.875" style="160" bestFit="1" customWidth="1"/>
    <col min="6407" max="6408" width="13" style="160" bestFit="1" customWidth="1"/>
    <col min="6409" max="6409" width="13" style="160" customWidth="1"/>
    <col min="6410" max="6410" width="13.75" style="160" customWidth="1"/>
    <col min="6411" max="6656" width="9" style="160"/>
    <col min="6657" max="6657" width="3.75" style="160" bestFit="1" customWidth="1"/>
    <col min="6658" max="6658" width="10.5" style="160" customWidth="1"/>
    <col min="6659" max="6659" width="10.5" style="160" bestFit="1" customWidth="1"/>
    <col min="6660" max="6660" width="10.25" style="160" bestFit="1" customWidth="1"/>
    <col min="6661" max="6661" width="11.75" style="160" bestFit="1" customWidth="1"/>
    <col min="6662" max="6662" width="13.875" style="160" bestFit="1" customWidth="1"/>
    <col min="6663" max="6664" width="13" style="160" bestFit="1" customWidth="1"/>
    <col min="6665" max="6665" width="13" style="160" customWidth="1"/>
    <col min="6666" max="6666" width="13.75" style="160" customWidth="1"/>
    <col min="6667" max="6912" width="9" style="160"/>
    <col min="6913" max="6913" width="3.75" style="160" bestFit="1" customWidth="1"/>
    <col min="6914" max="6914" width="10.5" style="160" customWidth="1"/>
    <col min="6915" max="6915" width="10.5" style="160" bestFit="1" customWidth="1"/>
    <col min="6916" max="6916" width="10.25" style="160" bestFit="1" customWidth="1"/>
    <col min="6917" max="6917" width="11.75" style="160" bestFit="1" customWidth="1"/>
    <col min="6918" max="6918" width="13.875" style="160" bestFit="1" customWidth="1"/>
    <col min="6919" max="6920" width="13" style="160" bestFit="1" customWidth="1"/>
    <col min="6921" max="6921" width="13" style="160" customWidth="1"/>
    <col min="6922" max="6922" width="13.75" style="160" customWidth="1"/>
    <col min="6923" max="7168" width="9" style="160"/>
    <col min="7169" max="7169" width="3.75" style="160" bestFit="1" customWidth="1"/>
    <col min="7170" max="7170" width="10.5" style="160" customWidth="1"/>
    <col min="7171" max="7171" width="10.5" style="160" bestFit="1" customWidth="1"/>
    <col min="7172" max="7172" width="10.25" style="160" bestFit="1" customWidth="1"/>
    <col min="7173" max="7173" width="11.75" style="160" bestFit="1" customWidth="1"/>
    <col min="7174" max="7174" width="13.875" style="160" bestFit="1" customWidth="1"/>
    <col min="7175" max="7176" width="13" style="160" bestFit="1" customWidth="1"/>
    <col min="7177" max="7177" width="13" style="160" customWidth="1"/>
    <col min="7178" max="7178" width="13.75" style="160" customWidth="1"/>
    <col min="7179" max="7424" width="9" style="160"/>
    <col min="7425" max="7425" width="3.75" style="160" bestFit="1" customWidth="1"/>
    <col min="7426" max="7426" width="10.5" style="160" customWidth="1"/>
    <col min="7427" max="7427" width="10.5" style="160" bestFit="1" customWidth="1"/>
    <col min="7428" max="7428" width="10.25" style="160" bestFit="1" customWidth="1"/>
    <col min="7429" max="7429" width="11.75" style="160" bestFit="1" customWidth="1"/>
    <col min="7430" max="7430" width="13.875" style="160" bestFit="1" customWidth="1"/>
    <col min="7431" max="7432" width="13" style="160" bestFit="1" customWidth="1"/>
    <col min="7433" max="7433" width="13" style="160" customWidth="1"/>
    <col min="7434" max="7434" width="13.75" style="160" customWidth="1"/>
    <col min="7435" max="7680" width="9" style="160"/>
    <col min="7681" max="7681" width="3.75" style="160" bestFit="1" customWidth="1"/>
    <col min="7682" max="7682" width="10.5" style="160" customWidth="1"/>
    <col min="7683" max="7683" width="10.5" style="160" bestFit="1" customWidth="1"/>
    <col min="7684" max="7684" width="10.25" style="160" bestFit="1" customWidth="1"/>
    <col min="7685" max="7685" width="11.75" style="160" bestFit="1" customWidth="1"/>
    <col min="7686" max="7686" width="13.875" style="160" bestFit="1" customWidth="1"/>
    <col min="7687" max="7688" width="13" style="160" bestFit="1" customWidth="1"/>
    <col min="7689" max="7689" width="13" style="160" customWidth="1"/>
    <col min="7690" max="7690" width="13.75" style="160" customWidth="1"/>
    <col min="7691" max="7936" width="9" style="160"/>
    <col min="7937" max="7937" width="3.75" style="160" bestFit="1" customWidth="1"/>
    <col min="7938" max="7938" width="10.5" style="160" customWidth="1"/>
    <col min="7939" max="7939" width="10.5" style="160" bestFit="1" customWidth="1"/>
    <col min="7940" max="7940" width="10.25" style="160" bestFit="1" customWidth="1"/>
    <col min="7941" max="7941" width="11.75" style="160" bestFit="1" customWidth="1"/>
    <col min="7942" max="7942" width="13.875" style="160" bestFit="1" customWidth="1"/>
    <col min="7943" max="7944" width="13" style="160" bestFit="1" customWidth="1"/>
    <col min="7945" max="7945" width="13" style="160" customWidth="1"/>
    <col min="7946" max="7946" width="13.75" style="160" customWidth="1"/>
    <col min="7947" max="8192" width="9" style="160"/>
    <col min="8193" max="8193" width="3.75" style="160" bestFit="1" customWidth="1"/>
    <col min="8194" max="8194" width="10.5" style="160" customWidth="1"/>
    <col min="8195" max="8195" width="10.5" style="160" bestFit="1" customWidth="1"/>
    <col min="8196" max="8196" width="10.25" style="160" bestFit="1" customWidth="1"/>
    <col min="8197" max="8197" width="11.75" style="160" bestFit="1" customWidth="1"/>
    <col min="8198" max="8198" width="13.875" style="160" bestFit="1" customWidth="1"/>
    <col min="8199" max="8200" width="13" style="160" bestFit="1" customWidth="1"/>
    <col min="8201" max="8201" width="13" style="160" customWidth="1"/>
    <col min="8202" max="8202" width="13.75" style="160" customWidth="1"/>
    <col min="8203" max="8448" width="9" style="160"/>
    <col min="8449" max="8449" width="3.75" style="160" bestFit="1" customWidth="1"/>
    <col min="8450" max="8450" width="10.5" style="160" customWidth="1"/>
    <col min="8451" max="8451" width="10.5" style="160" bestFit="1" customWidth="1"/>
    <col min="8452" max="8452" width="10.25" style="160" bestFit="1" customWidth="1"/>
    <col min="8453" max="8453" width="11.75" style="160" bestFit="1" customWidth="1"/>
    <col min="8454" max="8454" width="13.875" style="160" bestFit="1" customWidth="1"/>
    <col min="8455" max="8456" width="13" style="160" bestFit="1" customWidth="1"/>
    <col min="8457" max="8457" width="13" style="160" customWidth="1"/>
    <col min="8458" max="8458" width="13.75" style="160" customWidth="1"/>
    <col min="8459" max="8704" width="9" style="160"/>
    <col min="8705" max="8705" width="3.75" style="160" bestFit="1" customWidth="1"/>
    <col min="8706" max="8706" width="10.5" style="160" customWidth="1"/>
    <col min="8707" max="8707" width="10.5" style="160" bestFit="1" customWidth="1"/>
    <col min="8708" max="8708" width="10.25" style="160" bestFit="1" customWidth="1"/>
    <col min="8709" max="8709" width="11.75" style="160" bestFit="1" customWidth="1"/>
    <col min="8710" max="8710" width="13.875" style="160" bestFit="1" customWidth="1"/>
    <col min="8711" max="8712" width="13" style="160" bestFit="1" customWidth="1"/>
    <col min="8713" max="8713" width="13" style="160" customWidth="1"/>
    <col min="8714" max="8714" width="13.75" style="160" customWidth="1"/>
    <col min="8715" max="8960" width="9" style="160"/>
    <col min="8961" max="8961" width="3.75" style="160" bestFit="1" customWidth="1"/>
    <col min="8962" max="8962" width="10.5" style="160" customWidth="1"/>
    <col min="8963" max="8963" width="10.5" style="160" bestFit="1" customWidth="1"/>
    <col min="8964" max="8964" width="10.25" style="160" bestFit="1" customWidth="1"/>
    <col min="8965" max="8965" width="11.75" style="160" bestFit="1" customWidth="1"/>
    <col min="8966" max="8966" width="13.875" style="160" bestFit="1" customWidth="1"/>
    <col min="8967" max="8968" width="13" style="160" bestFit="1" customWidth="1"/>
    <col min="8969" max="8969" width="13" style="160" customWidth="1"/>
    <col min="8970" max="8970" width="13.75" style="160" customWidth="1"/>
    <col min="8971" max="9216" width="9" style="160"/>
    <col min="9217" max="9217" width="3.75" style="160" bestFit="1" customWidth="1"/>
    <col min="9218" max="9218" width="10.5" style="160" customWidth="1"/>
    <col min="9219" max="9219" width="10.5" style="160" bestFit="1" customWidth="1"/>
    <col min="9220" max="9220" width="10.25" style="160" bestFit="1" customWidth="1"/>
    <col min="9221" max="9221" width="11.75" style="160" bestFit="1" customWidth="1"/>
    <col min="9222" max="9222" width="13.875" style="160" bestFit="1" customWidth="1"/>
    <col min="9223" max="9224" width="13" style="160" bestFit="1" customWidth="1"/>
    <col min="9225" max="9225" width="13" style="160" customWidth="1"/>
    <col min="9226" max="9226" width="13.75" style="160" customWidth="1"/>
    <col min="9227" max="9472" width="9" style="160"/>
    <col min="9473" max="9473" width="3.75" style="160" bestFit="1" customWidth="1"/>
    <col min="9474" max="9474" width="10.5" style="160" customWidth="1"/>
    <col min="9475" max="9475" width="10.5" style="160" bestFit="1" customWidth="1"/>
    <col min="9476" max="9476" width="10.25" style="160" bestFit="1" customWidth="1"/>
    <col min="9477" max="9477" width="11.75" style="160" bestFit="1" customWidth="1"/>
    <col min="9478" max="9478" width="13.875" style="160" bestFit="1" customWidth="1"/>
    <col min="9479" max="9480" width="13" style="160" bestFit="1" customWidth="1"/>
    <col min="9481" max="9481" width="13" style="160" customWidth="1"/>
    <col min="9482" max="9482" width="13.75" style="160" customWidth="1"/>
    <col min="9483" max="9728" width="9" style="160"/>
    <col min="9729" max="9729" width="3.75" style="160" bestFit="1" customWidth="1"/>
    <col min="9730" max="9730" width="10.5" style="160" customWidth="1"/>
    <col min="9731" max="9731" width="10.5" style="160" bestFit="1" customWidth="1"/>
    <col min="9732" max="9732" width="10.25" style="160" bestFit="1" customWidth="1"/>
    <col min="9733" max="9733" width="11.75" style="160" bestFit="1" customWidth="1"/>
    <col min="9734" max="9734" width="13.875" style="160" bestFit="1" customWidth="1"/>
    <col min="9735" max="9736" width="13" style="160" bestFit="1" customWidth="1"/>
    <col min="9737" max="9737" width="13" style="160" customWidth="1"/>
    <col min="9738" max="9738" width="13.75" style="160" customWidth="1"/>
    <col min="9739" max="9984" width="9" style="160"/>
    <col min="9985" max="9985" width="3.75" style="160" bestFit="1" customWidth="1"/>
    <col min="9986" max="9986" width="10.5" style="160" customWidth="1"/>
    <col min="9987" max="9987" width="10.5" style="160" bestFit="1" customWidth="1"/>
    <col min="9988" max="9988" width="10.25" style="160" bestFit="1" customWidth="1"/>
    <col min="9989" max="9989" width="11.75" style="160" bestFit="1" customWidth="1"/>
    <col min="9990" max="9990" width="13.875" style="160" bestFit="1" customWidth="1"/>
    <col min="9991" max="9992" width="13" style="160" bestFit="1" customWidth="1"/>
    <col min="9993" max="9993" width="13" style="160" customWidth="1"/>
    <col min="9994" max="9994" width="13.75" style="160" customWidth="1"/>
    <col min="9995" max="10240" width="9" style="160"/>
    <col min="10241" max="10241" width="3.75" style="160" bestFit="1" customWidth="1"/>
    <col min="10242" max="10242" width="10.5" style="160" customWidth="1"/>
    <col min="10243" max="10243" width="10.5" style="160" bestFit="1" customWidth="1"/>
    <col min="10244" max="10244" width="10.25" style="160" bestFit="1" customWidth="1"/>
    <col min="10245" max="10245" width="11.75" style="160" bestFit="1" customWidth="1"/>
    <col min="10246" max="10246" width="13.875" style="160" bestFit="1" customWidth="1"/>
    <col min="10247" max="10248" width="13" style="160" bestFit="1" customWidth="1"/>
    <col min="10249" max="10249" width="13" style="160" customWidth="1"/>
    <col min="10250" max="10250" width="13.75" style="160" customWidth="1"/>
    <col min="10251" max="10496" width="9" style="160"/>
    <col min="10497" max="10497" width="3.75" style="160" bestFit="1" customWidth="1"/>
    <col min="10498" max="10498" width="10.5" style="160" customWidth="1"/>
    <col min="10499" max="10499" width="10.5" style="160" bestFit="1" customWidth="1"/>
    <col min="10500" max="10500" width="10.25" style="160" bestFit="1" customWidth="1"/>
    <col min="10501" max="10501" width="11.75" style="160" bestFit="1" customWidth="1"/>
    <col min="10502" max="10502" width="13.875" style="160" bestFit="1" customWidth="1"/>
    <col min="10503" max="10504" width="13" style="160" bestFit="1" customWidth="1"/>
    <col min="10505" max="10505" width="13" style="160" customWidth="1"/>
    <col min="10506" max="10506" width="13.75" style="160" customWidth="1"/>
    <col min="10507" max="10752" width="9" style="160"/>
    <col min="10753" max="10753" width="3.75" style="160" bestFit="1" customWidth="1"/>
    <col min="10754" max="10754" width="10.5" style="160" customWidth="1"/>
    <col min="10755" max="10755" width="10.5" style="160" bestFit="1" customWidth="1"/>
    <col min="10756" max="10756" width="10.25" style="160" bestFit="1" customWidth="1"/>
    <col min="10757" max="10757" width="11.75" style="160" bestFit="1" customWidth="1"/>
    <col min="10758" max="10758" width="13.875" style="160" bestFit="1" customWidth="1"/>
    <col min="10759" max="10760" width="13" style="160" bestFit="1" customWidth="1"/>
    <col min="10761" max="10761" width="13" style="160" customWidth="1"/>
    <col min="10762" max="10762" width="13.75" style="160" customWidth="1"/>
    <col min="10763" max="11008" width="9" style="160"/>
    <col min="11009" max="11009" width="3.75" style="160" bestFit="1" customWidth="1"/>
    <col min="11010" max="11010" width="10.5" style="160" customWidth="1"/>
    <col min="11011" max="11011" width="10.5" style="160" bestFit="1" customWidth="1"/>
    <col min="11012" max="11012" width="10.25" style="160" bestFit="1" customWidth="1"/>
    <col min="11013" max="11013" width="11.75" style="160" bestFit="1" customWidth="1"/>
    <col min="11014" max="11014" width="13.875" style="160" bestFit="1" customWidth="1"/>
    <col min="11015" max="11016" width="13" style="160" bestFit="1" customWidth="1"/>
    <col min="11017" max="11017" width="13" style="160" customWidth="1"/>
    <col min="11018" max="11018" width="13.75" style="160" customWidth="1"/>
    <col min="11019" max="11264" width="9" style="160"/>
    <col min="11265" max="11265" width="3.75" style="160" bestFit="1" customWidth="1"/>
    <col min="11266" max="11266" width="10.5" style="160" customWidth="1"/>
    <col min="11267" max="11267" width="10.5" style="160" bestFit="1" customWidth="1"/>
    <col min="11268" max="11268" width="10.25" style="160" bestFit="1" customWidth="1"/>
    <col min="11269" max="11269" width="11.75" style="160" bestFit="1" customWidth="1"/>
    <col min="11270" max="11270" width="13.875" style="160" bestFit="1" customWidth="1"/>
    <col min="11271" max="11272" width="13" style="160" bestFit="1" customWidth="1"/>
    <col min="11273" max="11273" width="13" style="160" customWidth="1"/>
    <col min="11274" max="11274" width="13.75" style="160" customWidth="1"/>
    <col min="11275" max="11520" width="9" style="160"/>
    <col min="11521" max="11521" width="3.75" style="160" bestFit="1" customWidth="1"/>
    <col min="11522" max="11522" width="10.5" style="160" customWidth="1"/>
    <col min="11523" max="11523" width="10.5" style="160" bestFit="1" customWidth="1"/>
    <col min="11524" max="11524" width="10.25" style="160" bestFit="1" customWidth="1"/>
    <col min="11525" max="11525" width="11.75" style="160" bestFit="1" customWidth="1"/>
    <col min="11526" max="11526" width="13.875" style="160" bestFit="1" customWidth="1"/>
    <col min="11527" max="11528" width="13" style="160" bestFit="1" customWidth="1"/>
    <col min="11529" max="11529" width="13" style="160" customWidth="1"/>
    <col min="11530" max="11530" width="13.75" style="160" customWidth="1"/>
    <col min="11531" max="11776" width="9" style="160"/>
    <col min="11777" max="11777" width="3.75" style="160" bestFit="1" customWidth="1"/>
    <col min="11778" max="11778" width="10.5" style="160" customWidth="1"/>
    <col min="11779" max="11779" width="10.5" style="160" bestFit="1" customWidth="1"/>
    <col min="11780" max="11780" width="10.25" style="160" bestFit="1" customWidth="1"/>
    <col min="11781" max="11781" width="11.75" style="160" bestFit="1" customWidth="1"/>
    <col min="11782" max="11782" width="13.875" style="160" bestFit="1" customWidth="1"/>
    <col min="11783" max="11784" width="13" style="160" bestFit="1" customWidth="1"/>
    <col min="11785" max="11785" width="13" style="160" customWidth="1"/>
    <col min="11786" max="11786" width="13.75" style="160" customWidth="1"/>
    <col min="11787" max="12032" width="9" style="160"/>
    <col min="12033" max="12033" width="3.75" style="160" bestFit="1" customWidth="1"/>
    <col min="12034" max="12034" width="10.5" style="160" customWidth="1"/>
    <col min="12035" max="12035" width="10.5" style="160" bestFit="1" customWidth="1"/>
    <col min="12036" max="12036" width="10.25" style="160" bestFit="1" customWidth="1"/>
    <col min="12037" max="12037" width="11.75" style="160" bestFit="1" customWidth="1"/>
    <col min="12038" max="12038" width="13.875" style="160" bestFit="1" customWidth="1"/>
    <col min="12039" max="12040" width="13" style="160" bestFit="1" customWidth="1"/>
    <col min="12041" max="12041" width="13" style="160" customWidth="1"/>
    <col min="12042" max="12042" width="13.75" style="160" customWidth="1"/>
    <col min="12043" max="12288" width="9" style="160"/>
    <col min="12289" max="12289" width="3.75" style="160" bestFit="1" customWidth="1"/>
    <col min="12290" max="12290" width="10.5" style="160" customWidth="1"/>
    <col min="12291" max="12291" width="10.5" style="160" bestFit="1" customWidth="1"/>
    <col min="12292" max="12292" width="10.25" style="160" bestFit="1" customWidth="1"/>
    <col min="12293" max="12293" width="11.75" style="160" bestFit="1" customWidth="1"/>
    <col min="12294" max="12294" width="13.875" style="160" bestFit="1" customWidth="1"/>
    <col min="12295" max="12296" width="13" style="160" bestFit="1" customWidth="1"/>
    <col min="12297" max="12297" width="13" style="160" customWidth="1"/>
    <col min="12298" max="12298" width="13.75" style="160" customWidth="1"/>
    <col min="12299" max="12544" width="9" style="160"/>
    <col min="12545" max="12545" width="3.75" style="160" bestFit="1" customWidth="1"/>
    <col min="12546" max="12546" width="10.5" style="160" customWidth="1"/>
    <col min="12547" max="12547" width="10.5" style="160" bestFit="1" customWidth="1"/>
    <col min="12548" max="12548" width="10.25" style="160" bestFit="1" customWidth="1"/>
    <col min="12549" max="12549" width="11.75" style="160" bestFit="1" customWidth="1"/>
    <col min="12550" max="12550" width="13.875" style="160" bestFit="1" customWidth="1"/>
    <col min="12551" max="12552" width="13" style="160" bestFit="1" customWidth="1"/>
    <col min="12553" max="12553" width="13" style="160" customWidth="1"/>
    <col min="12554" max="12554" width="13.75" style="160" customWidth="1"/>
    <col min="12555" max="12800" width="9" style="160"/>
    <col min="12801" max="12801" width="3.75" style="160" bestFit="1" customWidth="1"/>
    <col min="12802" max="12802" width="10.5" style="160" customWidth="1"/>
    <col min="12803" max="12803" width="10.5" style="160" bestFit="1" customWidth="1"/>
    <col min="12804" max="12804" width="10.25" style="160" bestFit="1" customWidth="1"/>
    <col min="12805" max="12805" width="11.75" style="160" bestFit="1" customWidth="1"/>
    <col min="12806" max="12806" width="13.875" style="160" bestFit="1" customWidth="1"/>
    <col min="12807" max="12808" width="13" style="160" bestFit="1" customWidth="1"/>
    <col min="12809" max="12809" width="13" style="160" customWidth="1"/>
    <col min="12810" max="12810" width="13.75" style="160" customWidth="1"/>
    <col min="12811" max="13056" width="9" style="160"/>
    <col min="13057" max="13057" width="3.75" style="160" bestFit="1" customWidth="1"/>
    <col min="13058" max="13058" width="10.5" style="160" customWidth="1"/>
    <col min="13059" max="13059" width="10.5" style="160" bestFit="1" customWidth="1"/>
    <col min="13060" max="13060" width="10.25" style="160" bestFit="1" customWidth="1"/>
    <col min="13061" max="13061" width="11.75" style="160" bestFit="1" customWidth="1"/>
    <col min="13062" max="13062" width="13.875" style="160" bestFit="1" customWidth="1"/>
    <col min="13063" max="13064" width="13" style="160" bestFit="1" customWidth="1"/>
    <col min="13065" max="13065" width="13" style="160" customWidth="1"/>
    <col min="13066" max="13066" width="13.75" style="160" customWidth="1"/>
    <col min="13067" max="13312" width="9" style="160"/>
    <col min="13313" max="13313" width="3.75" style="160" bestFit="1" customWidth="1"/>
    <col min="13314" max="13314" width="10.5" style="160" customWidth="1"/>
    <col min="13315" max="13315" width="10.5" style="160" bestFit="1" customWidth="1"/>
    <col min="13316" max="13316" width="10.25" style="160" bestFit="1" customWidth="1"/>
    <col min="13317" max="13317" width="11.75" style="160" bestFit="1" customWidth="1"/>
    <col min="13318" max="13318" width="13.875" style="160" bestFit="1" customWidth="1"/>
    <col min="13319" max="13320" width="13" style="160" bestFit="1" customWidth="1"/>
    <col min="13321" max="13321" width="13" style="160" customWidth="1"/>
    <col min="13322" max="13322" width="13.75" style="160" customWidth="1"/>
    <col min="13323" max="13568" width="9" style="160"/>
    <col min="13569" max="13569" width="3.75" style="160" bestFit="1" customWidth="1"/>
    <col min="13570" max="13570" width="10.5" style="160" customWidth="1"/>
    <col min="13571" max="13571" width="10.5" style="160" bestFit="1" customWidth="1"/>
    <col min="13572" max="13572" width="10.25" style="160" bestFit="1" customWidth="1"/>
    <col min="13573" max="13573" width="11.75" style="160" bestFit="1" customWidth="1"/>
    <col min="13574" max="13574" width="13.875" style="160" bestFit="1" customWidth="1"/>
    <col min="13575" max="13576" width="13" style="160" bestFit="1" customWidth="1"/>
    <col min="13577" max="13577" width="13" style="160" customWidth="1"/>
    <col min="13578" max="13578" width="13.75" style="160" customWidth="1"/>
    <col min="13579" max="13824" width="9" style="160"/>
    <col min="13825" max="13825" width="3.75" style="160" bestFit="1" customWidth="1"/>
    <col min="13826" max="13826" width="10.5" style="160" customWidth="1"/>
    <col min="13827" max="13827" width="10.5" style="160" bestFit="1" customWidth="1"/>
    <col min="13828" max="13828" width="10.25" style="160" bestFit="1" customWidth="1"/>
    <col min="13829" max="13829" width="11.75" style="160" bestFit="1" customWidth="1"/>
    <col min="13830" max="13830" width="13.875" style="160" bestFit="1" customWidth="1"/>
    <col min="13831" max="13832" width="13" style="160" bestFit="1" customWidth="1"/>
    <col min="13833" max="13833" width="13" style="160" customWidth="1"/>
    <col min="13834" max="13834" width="13.75" style="160" customWidth="1"/>
    <col min="13835" max="14080" width="9" style="160"/>
    <col min="14081" max="14081" width="3.75" style="160" bestFit="1" customWidth="1"/>
    <col min="14082" max="14082" width="10.5" style="160" customWidth="1"/>
    <col min="14083" max="14083" width="10.5" style="160" bestFit="1" customWidth="1"/>
    <col min="14084" max="14084" width="10.25" style="160" bestFit="1" customWidth="1"/>
    <col min="14085" max="14085" width="11.75" style="160" bestFit="1" customWidth="1"/>
    <col min="14086" max="14086" width="13.875" style="160" bestFit="1" customWidth="1"/>
    <col min="14087" max="14088" width="13" style="160" bestFit="1" customWidth="1"/>
    <col min="14089" max="14089" width="13" style="160" customWidth="1"/>
    <col min="14090" max="14090" width="13.75" style="160" customWidth="1"/>
    <col min="14091" max="14336" width="9" style="160"/>
    <col min="14337" max="14337" width="3.75" style="160" bestFit="1" customWidth="1"/>
    <col min="14338" max="14338" width="10.5" style="160" customWidth="1"/>
    <col min="14339" max="14339" width="10.5" style="160" bestFit="1" customWidth="1"/>
    <col min="14340" max="14340" width="10.25" style="160" bestFit="1" customWidth="1"/>
    <col min="14341" max="14341" width="11.75" style="160" bestFit="1" customWidth="1"/>
    <col min="14342" max="14342" width="13.875" style="160" bestFit="1" customWidth="1"/>
    <col min="14343" max="14344" width="13" style="160" bestFit="1" customWidth="1"/>
    <col min="14345" max="14345" width="13" style="160" customWidth="1"/>
    <col min="14346" max="14346" width="13.75" style="160" customWidth="1"/>
    <col min="14347" max="14592" width="9" style="160"/>
    <col min="14593" max="14593" width="3.75" style="160" bestFit="1" customWidth="1"/>
    <col min="14594" max="14594" width="10.5" style="160" customWidth="1"/>
    <col min="14595" max="14595" width="10.5" style="160" bestFit="1" customWidth="1"/>
    <col min="14596" max="14596" width="10.25" style="160" bestFit="1" customWidth="1"/>
    <col min="14597" max="14597" width="11.75" style="160" bestFit="1" customWidth="1"/>
    <col min="14598" max="14598" width="13.875" style="160" bestFit="1" customWidth="1"/>
    <col min="14599" max="14600" width="13" style="160" bestFit="1" customWidth="1"/>
    <col min="14601" max="14601" width="13" style="160" customWidth="1"/>
    <col min="14602" max="14602" width="13.75" style="160" customWidth="1"/>
    <col min="14603" max="14848" width="9" style="160"/>
    <col min="14849" max="14849" width="3.75" style="160" bestFit="1" customWidth="1"/>
    <col min="14850" max="14850" width="10.5" style="160" customWidth="1"/>
    <col min="14851" max="14851" width="10.5" style="160" bestFit="1" customWidth="1"/>
    <col min="14852" max="14852" width="10.25" style="160" bestFit="1" customWidth="1"/>
    <col min="14853" max="14853" width="11.75" style="160" bestFit="1" customWidth="1"/>
    <col min="14854" max="14854" width="13.875" style="160" bestFit="1" customWidth="1"/>
    <col min="14855" max="14856" width="13" style="160" bestFit="1" customWidth="1"/>
    <col min="14857" max="14857" width="13" style="160" customWidth="1"/>
    <col min="14858" max="14858" width="13.75" style="160" customWidth="1"/>
    <col min="14859" max="15104" width="9" style="160"/>
    <col min="15105" max="15105" width="3.75" style="160" bestFit="1" customWidth="1"/>
    <col min="15106" max="15106" width="10.5" style="160" customWidth="1"/>
    <col min="15107" max="15107" width="10.5" style="160" bestFit="1" customWidth="1"/>
    <col min="15108" max="15108" width="10.25" style="160" bestFit="1" customWidth="1"/>
    <col min="15109" max="15109" width="11.75" style="160" bestFit="1" customWidth="1"/>
    <col min="15110" max="15110" width="13.875" style="160" bestFit="1" customWidth="1"/>
    <col min="15111" max="15112" width="13" style="160" bestFit="1" customWidth="1"/>
    <col min="15113" max="15113" width="13" style="160" customWidth="1"/>
    <col min="15114" max="15114" width="13.75" style="160" customWidth="1"/>
    <col min="15115" max="15360" width="9" style="160"/>
    <col min="15361" max="15361" width="3.75" style="160" bestFit="1" customWidth="1"/>
    <col min="15362" max="15362" width="10.5" style="160" customWidth="1"/>
    <col min="15363" max="15363" width="10.5" style="160" bestFit="1" customWidth="1"/>
    <col min="15364" max="15364" width="10.25" style="160" bestFit="1" customWidth="1"/>
    <col min="15365" max="15365" width="11.75" style="160" bestFit="1" customWidth="1"/>
    <col min="15366" max="15366" width="13.875" style="160" bestFit="1" customWidth="1"/>
    <col min="15367" max="15368" width="13" style="160" bestFit="1" customWidth="1"/>
    <col min="15369" max="15369" width="13" style="160" customWidth="1"/>
    <col min="15370" max="15370" width="13.75" style="160" customWidth="1"/>
    <col min="15371" max="15616" width="9" style="160"/>
    <col min="15617" max="15617" width="3.75" style="160" bestFit="1" customWidth="1"/>
    <col min="15618" max="15618" width="10.5" style="160" customWidth="1"/>
    <col min="15619" max="15619" width="10.5" style="160" bestFit="1" customWidth="1"/>
    <col min="15620" max="15620" width="10.25" style="160" bestFit="1" customWidth="1"/>
    <col min="15621" max="15621" width="11.75" style="160" bestFit="1" customWidth="1"/>
    <col min="15622" max="15622" width="13.875" style="160" bestFit="1" customWidth="1"/>
    <col min="15623" max="15624" width="13" style="160" bestFit="1" customWidth="1"/>
    <col min="15625" max="15625" width="13" style="160" customWidth="1"/>
    <col min="15626" max="15626" width="13.75" style="160" customWidth="1"/>
    <col min="15627" max="15872" width="9" style="160"/>
    <col min="15873" max="15873" width="3.75" style="160" bestFit="1" customWidth="1"/>
    <col min="15874" max="15874" width="10.5" style="160" customWidth="1"/>
    <col min="15875" max="15875" width="10.5" style="160" bestFit="1" customWidth="1"/>
    <col min="15876" max="15876" width="10.25" style="160" bestFit="1" customWidth="1"/>
    <col min="15877" max="15877" width="11.75" style="160" bestFit="1" customWidth="1"/>
    <col min="15878" max="15878" width="13.875" style="160" bestFit="1" customWidth="1"/>
    <col min="15879" max="15880" width="13" style="160" bestFit="1" customWidth="1"/>
    <col min="15881" max="15881" width="13" style="160" customWidth="1"/>
    <col min="15882" max="15882" width="13.75" style="160" customWidth="1"/>
    <col min="15883" max="16128" width="9" style="160"/>
    <col min="16129" max="16129" width="3.75" style="160" bestFit="1" customWidth="1"/>
    <col min="16130" max="16130" width="10.5" style="160" customWidth="1"/>
    <col min="16131" max="16131" width="10.5" style="160" bestFit="1" customWidth="1"/>
    <col min="16132" max="16132" width="10.25" style="160" bestFit="1" customWidth="1"/>
    <col min="16133" max="16133" width="11.75" style="160" bestFit="1" customWidth="1"/>
    <col min="16134" max="16134" width="13.875" style="160" bestFit="1" customWidth="1"/>
    <col min="16135" max="16136" width="13" style="160" bestFit="1" customWidth="1"/>
    <col min="16137" max="16137" width="13" style="160" customWidth="1"/>
    <col min="16138" max="16138" width="13.75" style="160" customWidth="1"/>
    <col min="16139" max="16384" width="9" style="160"/>
  </cols>
  <sheetData>
    <row r="1" spans="1:17" ht="19.5" customHeight="1" x14ac:dyDescent="0.15">
      <c r="A1" s="282" t="s">
        <v>279</v>
      </c>
      <c r="B1" s="282"/>
      <c r="C1" s="159">
        <f>参加申込書１!B3</f>
        <v>0</v>
      </c>
      <c r="D1" s="159"/>
      <c r="E1" s="159"/>
      <c r="F1" s="159" t="s">
        <v>280</v>
      </c>
      <c r="G1" s="159"/>
      <c r="H1" s="159" t="s">
        <v>281</v>
      </c>
      <c r="I1" s="159"/>
      <c r="J1" s="159"/>
    </row>
    <row r="2" spans="1:17" ht="18" customHeight="1" x14ac:dyDescent="0.15">
      <c r="A2" s="161" t="s">
        <v>227</v>
      </c>
      <c r="B2" s="161" t="s">
        <v>282</v>
      </c>
      <c r="C2" s="161" t="s">
        <v>283</v>
      </c>
      <c r="D2" s="161" t="s">
        <v>248</v>
      </c>
      <c r="E2" s="161" t="s">
        <v>250</v>
      </c>
      <c r="F2" s="162" t="s">
        <v>284</v>
      </c>
      <c r="G2" s="163"/>
      <c r="H2" s="163"/>
      <c r="I2" s="163"/>
      <c r="J2" s="164"/>
    </row>
    <row r="3" spans="1:17" ht="13.5" customHeight="1" x14ac:dyDescent="0.15">
      <c r="A3" s="165"/>
      <c r="B3" s="165">
        <f>参加申込書１!C5</f>
        <v>0</v>
      </c>
      <c r="C3" s="165" t="str">
        <f>参加申込書２!C20&amp;" "&amp;参加申込書２!D20</f>
        <v xml:space="preserve"> </v>
      </c>
      <c r="D3" s="165" t="str">
        <f>参加申込書２!C21&amp;" "&amp;参加申込書２!D21</f>
        <v xml:space="preserve"> </v>
      </c>
      <c r="E3" s="165" t="str">
        <f>参加申込書２!C22&amp;" "&amp;参加申込書２!D22</f>
        <v xml:space="preserve"> </v>
      </c>
      <c r="F3" s="166" t="str">
        <f t="shared" ref="F3:J5" si="0">IFERROR(VLOOKUP(F7,$P$6:$Q$28,2,FALSE),"")</f>
        <v/>
      </c>
      <c r="G3" s="166" t="str">
        <f t="shared" si="0"/>
        <v/>
      </c>
      <c r="H3" s="166" t="str">
        <f t="shared" si="0"/>
        <v/>
      </c>
      <c r="I3" s="166" t="str">
        <f t="shared" si="0"/>
        <v/>
      </c>
      <c r="J3" s="167" t="str">
        <f t="shared" si="0"/>
        <v/>
      </c>
    </row>
    <row r="4" spans="1:17" ht="13.5" customHeight="1" x14ac:dyDescent="0.15">
      <c r="A4" s="168"/>
      <c r="B4" s="168"/>
      <c r="C4" s="168"/>
      <c r="D4" s="168"/>
      <c r="E4" s="168"/>
      <c r="F4" s="166" t="str">
        <f t="shared" si="0"/>
        <v/>
      </c>
      <c r="G4" s="166" t="str">
        <f t="shared" si="0"/>
        <v/>
      </c>
      <c r="H4" s="166" t="str">
        <f t="shared" si="0"/>
        <v/>
      </c>
      <c r="I4" s="166" t="str">
        <f t="shared" si="0"/>
        <v/>
      </c>
      <c r="J4" s="169" t="str">
        <f t="shared" si="0"/>
        <v/>
      </c>
      <c r="O4" s="232" t="s">
        <v>340</v>
      </c>
    </row>
    <row r="5" spans="1:17" ht="13.5" customHeight="1" thickBot="1" x14ac:dyDescent="0.2">
      <c r="A5" s="170"/>
      <c r="B5" s="170"/>
      <c r="C5" s="170"/>
      <c r="D5" s="170"/>
      <c r="E5" s="170"/>
      <c r="F5" s="171" t="str">
        <f t="shared" si="0"/>
        <v/>
      </c>
      <c r="G5" s="172" t="str">
        <f t="shared" si="0"/>
        <v/>
      </c>
      <c r="H5" s="172" t="str">
        <f t="shared" si="0"/>
        <v/>
      </c>
      <c r="I5" s="172" t="str">
        <f t="shared" si="0"/>
        <v/>
      </c>
      <c r="J5" s="173" t="str">
        <f t="shared" si="0"/>
        <v/>
      </c>
      <c r="O5" s="233" t="s">
        <v>334</v>
      </c>
    </row>
    <row r="6" spans="1:17" x14ac:dyDescent="0.15">
      <c r="L6" s="193" t="s">
        <v>290</v>
      </c>
      <c r="M6" s="194">
        <v>1</v>
      </c>
      <c r="N6" s="194" t="str">
        <f>IF(COUNTIF($O$5:$O$28,O6)=1,"●","   ")</f>
        <v xml:space="preserve">   </v>
      </c>
      <c r="O6" s="195" t="str">
        <f>参加申込書２!C23&amp;" "&amp;参加申込書２!D23&amp;参加申込書２!G23</f>
        <v xml:space="preserve"> </v>
      </c>
      <c r="P6" s="160">
        <f>IF(COUNTIF($O$5:O6,O6)=1,P5+1,P5)</f>
        <v>0</v>
      </c>
      <c r="Q6" s="202" t="str">
        <f>N6&amp;O6</f>
        <v xml:space="preserve">    </v>
      </c>
    </row>
    <row r="7" spans="1:17" x14ac:dyDescent="0.15">
      <c r="F7" s="160">
        <v>1</v>
      </c>
      <c r="G7" s="160">
        <v>2</v>
      </c>
      <c r="H7" s="160">
        <v>3</v>
      </c>
      <c r="I7" s="160">
        <v>4</v>
      </c>
      <c r="J7" s="160">
        <v>5</v>
      </c>
      <c r="L7" s="196"/>
      <c r="M7" s="197">
        <v>2</v>
      </c>
      <c r="N7" s="197" t="str">
        <f t="shared" ref="N7:N13" si="1">IF(COUNTIF($O$5:$O$28,O7)=1,"●","   ")</f>
        <v xml:space="preserve">   </v>
      </c>
      <c r="O7" s="198" t="str">
        <f>参加申込書２!C24&amp;" "&amp;参加申込書２!D24&amp;参加申込書２!G24</f>
        <v xml:space="preserve"> </v>
      </c>
      <c r="P7" s="160">
        <f>IF(COUNTIF($O$5:O7,O7)=1,P6+1,P6)</f>
        <v>0</v>
      </c>
      <c r="Q7" s="202" t="str">
        <f t="shared" ref="Q7:Q28" si="2">N7&amp;O7</f>
        <v xml:space="preserve">    </v>
      </c>
    </row>
    <row r="8" spans="1:17" x14ac:dyDescent="0.15">
      <c r="F8" s="160">
        <v>6</v>
      </c>
      <c r="G8" s="160">
        <v>7</v>
      </c>
      <c r="H8" s="160">
        <v>8</v>
      </c>
      <c r="I8" s="160">
        <v>9</v>
      </c>
      <c r="J8" s="160">
        <v>10</v>
      </c>
      <c r="L8" s="196"/>
      <c r="M8" s="197">
        <v>3</v>
      </c>
      <c r="N8" s="197" t="str">
        <f t="shared" si="1"/>
        <v xml:space="preserve">   </v>
      </c>
      <c r="O8" s="198" t="str">
        <f>参加申込書２!C25&amp;" "&amp;参加申込書２!D25&amp;参加申込書２!G25</f>
        <v xml:space="preserve"> </v>
      </c>
      <c r="P8" s="160">
        <f>IF(COUNTIF($O$5:O8,O8)=1,P7+1,P7)</f>
        <v>0</v>
      </c>
      <c r="Q8" s="202" t="str">
        <f t="shared" si="2"/>
        <v xml:space="preserve">    </v>
      </c>
    </row>
    <row r="9" spans="1:17" x14ac:dyDescent="0.15">
      <c r="F9" s="160">
        <v>11</v>
      </c>
      <c r="G9" s="160">
        <v>12</v>
      </c>
      <c r="H9" s="160">
        <v>13</v>
      </c>
      <c r="I9" s="160">
        <v>14</v>
      </c>
      <c r="J9" s="160">
        <v>15</v>
      </c>
      <c r="L9" s="196"/>
      <c r="M9" s="197">
        <v>4</v>
      </c>
      <c r="N9" s="197" t="str">
        <f t="shared" si="1"/>
        <v xml:space="preserve">   </v>
      </c>
      <c r="O9" s="198" t="str">
        <f>参加申込書２!C26&amp;" "&amp;参加申込書２!D26&amp;参加申込書２!G26</f>
        <v xml:space="preserve"> </v>
      </c>
      <c r="P9" s="160">
        <f>IF(COUNTIF($O$5:O9,O9)=1,P8+1,P8)</f>
        <v>0</v>
      </c>
      <c r="Q9" s="202" t="str">
        <f t="shared" si="2"/>
        <v xml:space="preserve">    </v>
      </c>
    </row>
    <row r="10" spans="1:17" x14ac:dyDescent="0.15">
      <c r="L10" s="196"/>
      <c r="M10" s="197">
        <v>5</v>
      </c>
      <c r="N10" s="197" t="str">
        <f t="shared" si="1"/>
        <v xml:space="preserve">   </v>
      </c>
      <c r="O10" s="198" t="str">
        <f>参加申込書２!C27&amp;" "&amp;参加申込書２!D27&amp;参加申込書２!G27</f>
        <v xml:space="preserve"> </v>
      </c>
      <c r="P10" s="160">
        <f>IF(COUNTIF($O$5:O10,O10)=1,P9+1,P9)</f>
        <v>0</v>
      </c>
      <c r="Q10" s="202" t="str">
        <f t="shared" si="2"/>
        <v xml:space="preserve">    </v>
      </c>
    </row>
    <row r="11" spans="1:17" x14ac:dyDescent="0.15">
      <c r="L11" s="196"/>
      <c r="M11" s="197">
        <v>6</v>
      </c>
      <c r="N11" s="197" t="str">
        <f t="shared" si="1"/>
        <v xml:space="preserve">   </v>
      </c>
      <c r="O11" s="198" t="str">
        <f>参加申込書２!C28&amp;" "&amp;参加申込書２!D28&amp;参加申込書２!G28</f>
        <v xml:space="preserve"> </v>
      </c>
      <c r="P11" s="160">
        <f>IF(COUNTIF($O$5:O11,O11)=1,P10+1,P10)</f>
        <v>0</v>
      </c>
      <c r="Q11" s="202" t="str">
        <f t="shared" si="2"/>
        <v xml:space="preserve">    </v>
      </c>
    </row>
    <row r="12" spans="1:17" x14ac:dyDescent="0.15">
      <c r="L12" s="196"/>
      <c r="M12" s="197">
        <v>7</v>
      </c>
      <c r="N12" s="197" t="str">
        <f t="shared" si="1"/>
        <v xml:space="preserve">   </v>
      </c>
      <c r="O12" s="198" t="str">
        <f>参加申込書２!C29&amp;" "&amp;参加申込書２!D29&amp;参加申込書２!G29</f>
        <v xml:space="preserve"> </v>
      </c>
      <c r="P12" s="160">
        <f>IF(COUNTIF($O$5:O12,O12)=1,P11+1,P11)</f>
        <v>0</v>
      </c>
      <c r="Q12" s="202" t="str">
        <f t="shared" si="2"/>
        <v xml:space="preserve">    </v>
      </c>
    </row>
    <row r="13" spans="1:17" ht="11.25" thickBot="1" x14ac:dyDescent="0.2">
      <c r="L13" s="196"/>
      <c r="M13" s="197">
        <v>8</v>
      </c>
      <c r="N13" s="197" t="str">
        <f t="shared" si="1"/>
        <v xml:space="preserve">   </v>
      </c>
      <c r="O13" s="198" t="str">
        <f>IF(参加申込書２!B22="選手兼マネージャー",参加申込書２!C22&amp;" "&amp;参加申込書２!D22&amp;参加申込書２!G22," ")</f>
        <v xml:space="preserve"> </v>
      </c>
      <c r="P13" s="160">
        <f>IF(COUNTIF($O$5:O13,O13)=1,P12+1,P12)</f>
        <v>0</v>
      </c>
      <c r="Q13" s="202" t="str">
        <f t="shared" si="2"/>
        <v xml:space="preserve">    </v>
      </c>
    </row>
    <row r="14" spans="1:17" x14ac:dyDescent="0.15">
      <c r="L14" s="193" t="s">
        <v>291</v>
      </c>
      <c r="M14" s="194">
        <v>1</v>
      </c>
      <c r="N14" s="194" t="str">
        <f>IF(COUNTIF($O$5:$O$28,O14)=1,"▲","   ")</f>
        <v xml:space="preserve">   </v>
      </c>
      <c r="O14" s="195" t="str">
        <f>参加申込書１!C20&amp;" "&amp;参加申込書１!D20&amp;参加申込書１!G20</f>
        <v xml:space="preserve"> </v>
      </c>
      <c r="P14" s="160">
        <f>IF(COUNTIF($O$5:O14,O14)=1,P13+1,P13)</f>
        <v>0</v>
      </c>
      <c r="Q14" s="202" t="str">
        <f t="shared" si="2"/>
        <v xml:space="preserve">    </v>
      </c>
    </row>
    <row r="15" spans="1:17" x14ac:dyDescent="0.15">
      <c r="L15" s="196"/>
      <c r="M15" s="197">
        <v>2</v>
      </c>
      <c r="N15" s="197" t="str">
        <f t="shared" ref="N15:N28" si="3">IF(COUNTIF($O$5:$O$28,O15)=1,"▲","   ")</f>
        <v xml:space="preserve">   </v>
      </c>
      <c r="O15" s="198" t="str">
        <f>参加申込書１!C21&amp;" "&amp;参加申込書１!D21&amp;参加申込書１!G21</f>
        <v xml:space="preserve"> </v>
      </c>
      <c r="P15" s="160">
        <f>IF(COUNTIF($O$5:O15,O15)=1,P14+1,P14)</f>
        <v>0</v>
      </c>
      <c r="Q15" s="202" t="str">
        <f t="shared" si="2"/>
        <v xml:space="preserve">    </v>
      </c>
    </row>
    <row r="16" spans="1:17" x14ac:dyDescent="0.15">
      <c r="L16" s="196"/>
      <c r="M16" s="197">
        <v>3</v>
      </c>
      <c r="N16" s="197" t="str">
        <f t="shared" si="3"/>
        <v xml:space="preserve">   </v>
      </c>
      <c r="O16" s="198" t="str">
        <f>参加申込書１!C22&amp;" "&amp;参加申込書１!D22&amp;参加申込書１!G22</f>
        <v xml:space="preserve"> </v>
      </c>
      <c r="P16" s="160">
        <f>IF(COUNTIF($O$5:O16,O16)=1,P15+1,P15)</f>
        <v>0</v>
      </c>
      <c r="Q16" s="202" t="str">
        <f t="shared" si="2"/>
        <v xml:space="preserve">    </v>
      </c>
    </row>
    <row r="17" spans="2:17" x14ac:dyDescent="0.15">
      <c r="L17" s="196"/>
      <c r="M17" s="197">
        <v>4</v>
      </c>
      <c r="N17" s="197" t="str">
        <f t="shared" si="3"/>
        <v xml:space="preserve">   </v>
      </c>
      <c r="O17" s="198" t="str">
        <f>参加申込書１!C23&amp;" "&amp;参加申込書１!D23&amp;参加申込書１!G23</f>
        <v xml:space="preserve"> </v>
      </c>
      <c r="P17" s="160">
        <f>IF(COUNTIF($O$5:O17,O17)=1,P16+1,P16)</f>
        <v>0</v>
      </c>
      <c r="Q17" s="202" t="str">
        <f t="shared" si="2"/>
        <v xml:space="preserve">    </v>
      </c>
    </row>
    <row r="18" spans="2:17" x14ac:dyDescent="0.15">
      <c r="L18" s="196"/>
      <c r="M18" s="197">
        <v>5</v>
      </c>
      <c r="N18" s="197" t="str">
        <f t="shared" si="3"/>
        <v xml:space="preserve">   </v>
      </c>
      <c r="O18" s="198" t="str">
        <f>参加申込書１!C24&amp;" "&amp;参加申込書１!D24&amp;参加申込書１!G24</f>
        <v xml:space="preserve"> </v>
      </c>
      <c r="P18" s="160">
        <f>IF(COUNTIF($O$5:O18,O18)=1,P17+1,P17)</f>
        <v>0</v>
      </c>
      <c r="Q18" s="202" t="str">
        <f t="shared" si="2"/>
        <v xml:space="preserve">    </v>
      </c>
    </row>
    <row r="19" spans="2:17" x14ac:dyDescent="0.15">
      <c r="L19" s="196"/>
      <c r="M19" s="197">
        <v>6</v>
      </c>
      <c r="N19" s="197" t="str">
        <f t="shared" si="3"/>
        <v xml:space="preserve">   </v>
      </c>
      <c r="O19" s="198" t="str">
        <f>参加申込書１!C25&amp;" "&amp;参加申込書１!D25&amp;参加申込書１!G25</f>
        <v xml:space="preserve"> </v>
      </c>
      <c r="P19" s="160">
        <f>IF(COUNTIF($O$5:O19,O19)=1,P18+1,P18)</f>
        <v>0</v>
      </c>
      <c r="Q19" s="202" t="str">
        <f t="shared" si="2"/>
        <v xml:space="preserve">    </v>
      </c>
    </row>
    <row r="20" spans="2:17" x14ac:dyDescent="0.15">
      <c r="L20" s="196"/>
      <c r="M20" s="197">
        <v>7</v>
      </c>
      <c r="N20" s="197" t="str">
        <f t="shared" si="3"/>
        <v xml:space="preserve">   </v>
      </c>
      <c r="O20" s="198" t="str">
        <f>参加申込書１!C26&amp;" "&amp;参加申込書１!D26&amp;参加申込書１!G26</f>
        <v xml:space="preserve"> </v>
      </c>
      <c r="P20" s="160">
        <f>IF(COUNTIF($O$5:O20,O20)=1,P19+1,P19)</f>
        <v>0</v>
      </c>
      <c r="Q20" s="202" t="str">
        <f t="shared" si="2"/>
        <v xml:space="preserve">    </v>
      </c>
    </row>
    <row r="21" spans="2:17" x14ac:dyDescent="0.15">
      <c r="L21" s="196"/>
      <c r="M21" s="197">
        <v>8</v>
      </c>
      <c r="N21" s="197" t="str">
        <f t="shared" si="3"/>
        <v xml:space="preserve">   </v>
      </c>
      <c r="O21" s="198" t="str">
        <f>参加申込書１!C27&amp;" "&amp;参加申込書１!D27&amp;参加申込書１!G27</f>
        <v xml:space="preserve"> </v>
      </c>
      <c r="P21" s="160">
        <f>IF(COUNTIF($O$5:O21,O21)=1,P20+1,P20)</f>
        <v>0</v>
      </c>
      <c r="Q21" s="202" t="str">
        <f t="shared" si="2"/>
        <v xml:space="preserve">    </v>
      </c>
    </row>
    <row r="22" spans="2:17" x14ac:dyDescent="0.15">
      <c r="B22" s="160" t="s">
        <v>285</v>
      </c>
      <c r="L22" s="196"/>
      <c r="M22" s="197">
        <v>9</v>
      </c>
      <c r="N22" s="197" t="str">
        <f t="shared" si="3"/>
        <v xml:space="preserve">   </v>
      </c>
      <c r="O22" s="198" t="str">
        <f>参加申込書１!C28&amp;" "&amp;参加申込書１!D28&amp;参加申込書１!G28</f>
        <v xml:space="preserve"> </v>
      </c>
      <c r="P22" s="160">
        <f>IF(COUNTIF($O$5:O22,O22)=1,P21+1,P21)</f>
        <v>0</v>
      </c>
      <c r="Q22" s="202" t="str">
        <f t="shared" si="2"/>
        <v xml:space="preserve">    </v>
      </c>
    </row>
    <row r="23" spans="2:17" ht="11.25" thickBot="1" x14ac:dyDescent="0.2">
      <c r="L23" s="199"/>
      <c r="M23" s="200">
        <v>10</v>
      </c>
      <c r="N23" s="200" t="str">
        <f t="shared" si="3"/>
        <v xml:space="preserve">   </v>
      </c>
      <c r="O23" s="201" t="str">
        <f>参加申込書１!C29&amp;" "&amp;参加申込書１!D29&amp;参加申込書１!G29</f>
        <v xml:space="preserve"> </v>
      </c>
      <c r="P23" s="160">
        <f>IF(COUNTIF($O$5:O23,O23)=1,P22+1,P22)</f>
        <v>0</v>
      </c>
      <c r="Q23" s="202" t="str">
        <f t="shared" si="2"/>
        <v xml:space="preserve">    </v>
      </c>
    </row>
    <row r="24" spans="2:17" x14ac:dyDescent="0.15">
      <c r="L24" s="193" t="s">
        <v>292</v>
      </c>
      <c r="M24" s="194">
        <v>1</v>
      </c>
      <c r="N24" s="194" t="str">
        <f>IF(COUNTIF($O$5:$O$28,O24)=1,"▲","   ")</f>
        <v xml:space="preserve">   </v>
      </c>
      <c r="O24" s="195" t="str">
        <f>参加申込書１!C35&amp;" "&amp;参加申込書１!D35&amp;参加申込書１!G35</f>
        <v xml:space="preserve"> </v>
      </c>
      <c r="P24" s="160">
        <f>IF(COUNTIF($O$5:O24,O24)=1,P23+1,P23)</f>
        <v>0</v>
      </c>
      <c r="Q24" s="202" t="str">
        <f t="shared" si="2"/>
        <v xml:space="preserve">    </v>
      </c>
    </row>
    <row r="25" spans="2:17" x14ac:dyDescent="0.15">
      <c r="L25" s="196"/>
      <c r="M25" s="197">
        <v>2</v>
      </c>
      <c r="N25" s="197" t="str">
        <f t="shared" si="3"/>
        <v xml:space="preserve">   </v>
      </c>
      <c r="O25" s="198" t="str">
        <f>参加申込書１!C36&amp;" "&amp;参加申込書１!D36&amp;参加申込書１!G36</f>
        <v xml:space="preserve"> </v>
      </c>
      <c r="P25" s="160">
        <f>IF(COUNTIF($O$5:O25,O25)=1,P24+1,P24)</f>
        <v>0</v>
      </c>
      <c r="Q25" s="202" t="str">
        <f t="shared" si="2"/>
        <v xml:space="preserve">    </v>
      </c>
    </row>
    <row r="26" spans="2:17" x14ac:dyDescent="0.15">
      <c r="L26" s="196"/>
      <c r="M26" s="197">
        <v>3</v>
      </c>
      <c r="N26" s="197" t="str">
        <f t="shared" si="3"/>
        <v xml:space="preserve">   </v>
      </c>
      <c r="O26" s="198" t="str">
        <f>参加申込書１!C37&amp;" "&amp;参加申込書１!D37&amp;参加申込書１!G37</f>
        <v xml:space="preserve"> </v>
      </c>
      <c r="P26" s="160">
        <f>IF(COUNTIF($O$5:O26,O26)=1,P25+1,P25)</f>
        <v>0</v>
      </c>
      <c r="Q26" s="202" t="str">
        <f t="shared" si="2"/>
        <v xml:space="preserve">    </v>
      </c>
    </row>
    <row r="27" spans="2:17" x14ac:dyDescent="0.15">
      <c r="L27" s="196"/>
      <c r="M27" s="197">
        <v>4</v>
      </c>
      <c r="N27" s="197" t="str">
        <f t="shared" si="3"/>
        <v xml:space="preserve">   </v>
      </c>
      <c r="O27" s="198" t="str">
        <f>参加申込書１!C38&amp;" "&amp;参加申込書１!D38&amp;参加申込書１!G38</f>
        <v xml:space="preserve"> </v>
      </c>
      <c r="P27" s="160">
        <f>IF(COUNTIF($O$5:O27,O27)=1,P26+1,P26)</f>
        <v>0</v>
      </c>
      <c r="Q27" s="202" t="str">
        <f t="shared" si="2"/>
        <v xml:space="preserve">    </v>
      </c>
    </row>
    <row r="28" spans="2:17" ht="11.25" thickBot="1" x14ac:dyDescent="0.2">
      <c r="L28" s="199"/>
      <c r="M28" s="200">
        <v>5</v>
      </c>
      <c r="N28" s="200" t="str">
        <f t="shared" si="3"/>
        <v xml:space="preserve">   </v>
      </c>
      <c r="O28" s="201" t="str">
        <f>参加申込書１!C39&amp;" "&amp;参加申込書１!D39&amp;参加申込書１!G39</f>
        <v xml:space="preserve"> </v>
      </c>
      <c r="P28" s="160">
        <f>IF(COUNTIF($O$5:O28,O28)=1,P27+1,P27)</f>
        <v>0</v>
      </c>
      <c r="Q28" s="202" t="str">
        <f t="shared" si="2"/>
        <v xml:space="preserve">    </v>
      </c>
    </row>
  </sheetData>
  <mergeCells count="1">
    <mergeCell ref="A1:B1"/>
  </mergeCells>
  <phoneticPr fontId="19"/>
  <printOptions horizontalCentered="1"/>
  <pageMargins left="0.59055118110236227" right="0.59055118110236227" top="0.78740157480314965" bottom="0.78740157480314965" header="0" footer="0"/>
  <pageSetup paperSize="9" scale="81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"/>
  <sheetViews>
    <sheetView topLeftCell="A4" zoomScaleNormal="100" workbookViewId="0">
      <selection activeCell="G17" sqref="G17"/>
    </sheetView>
  </sheetViews>
  <sheetFormatPr defaultRowHeight="13.5" x14ac:dyDescent="0.15"/>
  <cols>
    <col min="1" max="1" width="3.5" style="174" customWidth="1"/>
    <col min="2" max="2" width="0.875" style="174" customWidth="1"/>
    <col min="3" max="3" width="12.25" style="174" bestFit="1" customWidth="1"/>
    <col min="4" max="4" width="0.875" style="174" customWidth="1"/>
    <col min="5" max="7" width="19" style="174" customWidth="1"/>
    <col min="8" max="9" width="4.5" style="174" hidden="1" customWidth="1"/>
    <col min="10" max="256" width="9" style="174"/>
    <col min="257" max="257" width="3.5" style="174" customWidth="1"/>
    <col min="258" max="258" width="0.875" style="174" customWidth="1"/>
    <col min="259" max="259" width="12.25" style="174" bestFit="1" customWidth="1"/>
    <col min="260" max="260" width="0.875" style="174" customWidth="1"/>
    <col min="261" max="263" width="19" style="174" customWidth="1"/>
    <col min="264" max="265" width="0" style="174" hidden="1" customWidth="1"/>
    <col min="266" max="512" width="9" style="174"/>
    <col min="513" max="513" width="3.5" style="174" customWidth="1"/>
    <col min="514" max="514" width="0.875" style="174" customWidth="1"/>
    <col min="515" max="515" width="12.25" style="174" bestFit="1" customWidth="1"/>
    <col min="516" max="516" width="0.875" style="174" customWidth="1"/>
    <col min="517" max="519" width="19" style="174" customWidth="1"/>
    <col min="520" max="521" width="0" style="174" hidden="1" customWidth="1"/>
    <col min="522" max="768" width="9" style="174"/>
    <col min="769" max="769" width="3.5" style="174" customWidth="1"/>
    <col min="770" max="770" width="0.875" style="174" customWidth="1"/>
    <col min="771" max="771" width="12.25" style="174" bestFit="1" customWidth="1"/>
    <col min="772" max="772" width="0.875" style="174" customWidth="1"/>
    <col min="773" max="775" width="19" style="174" customWidth="1"/>
    <col min="776" max="777" width="0" style="174" hidden="1" customWidth="1"/>
    <col min="778" max="1024" width="9" style="174"/>
    <col min="1025" max="1025" width="3.5" style="174" customWidth="1"/>
    <col min="1026" max="1026" width="0.875" style="174" customWidth="1"/>
    <col min="1027" max="1027" width="12.25" style="174" bestFit="1" customWidth="1"/>
    <col min="1028" max="1028" width="0.875" style="174" customWidth="1"/>
    <col min="1029" max="1031" width="19" style="174" customWidth="1"/>
    <col min="1032" max="1033" width="0" style="174" hidden="1" customWidth="1"/>
    <col min="1034" max="1280" width="9" style="174"/>
    <col min="1281" max="1281" width="3.5" style="174" customWidth="1"/>
    <col min="1282" max="1282" width="0.875" style="174" customWidth="1"/>
    <col min="1283" max="1283" width="12.25" style="174" bestFit="1" customWidth="1"/>
    <col min="1284" max="1284" width="0.875" style="174" customWidth="1"/>
    <col min="1285" max="1287" width="19" style="174" customWidth="1"/>
    <col min="1288" max="1289" width="0" style="174" hidden="1" customWidth="1"/>
    <col min="1290" max="1536" width="9" style="174"/>
    <col min="1537" max="1537" width="3.5" style="174" customWidth="1"/>
    <col min="1538" max="1538" width="0.875" style="174" customWidth="1"/>
    <col min="1539" max="1539" width="12.25" style="174" bestFit="1" customWidth="1"/>
    <col min="1540" max="1540" width="0.875" style="174" customWidth="1"/>
    <col min="1541" max="1543" width="19" style="174" customWidth="1"/>
    <col min="1544" max="1545" width="0" style="174" hidden="1" customWidth="1"/>
    <col min="1546" max="1792" width="9" style="174"/>
    <col min="1793" max="1793" width="3.5" style="174" customWidth="1"/>
    <col min="1794" max="1794" width="0.875" style="174" customWidth="1"/>
    <col min="1795" max="1795" width="12.25" style="174" bestFit="1" customWidth="1"/>
    <col min="1796" max="1796" width="0.875" style="174" customWidth="1"/>
    <col min="1797" max="1799" width="19" style="174" customWidth="1"/>
    <col min="1800" max="1801" width="0" style="174" hidden="1" customWidth="1"/>
    <col min="1802" max="2048" width="9" style="174"/>
    <col min="2049" max="2049" width="3.5" style="174" customWidth="1"/>
    <col min="2050" max="2050" width="0.875" style="174" customWidth="1"/>
    <col min="2051" max="2051" width="12.25" style="174" bestFit="1" customWidth="1"/>
    <col min="2052" max="2052" width="0.875" style="174" customWidth="1"/>
    <col min="2053" max="2055" width="19" style="174" customWidth="1"/>
    <col min="2056" max="2057" width="0" style="174" hidden="1" customWidth="1"/>
    <col min="2058" max="2304" width="9" style="174"/>
    <col min="2305" max="2305" width="3.5" style="174" customWidth="1"/>
    <col min="2306" max="2306" width="0.875" style="174" customWidth="1"/>
    <col min="2307" max="2307" width="12.25" style="174" bestFit="1" customWidth="1"/>
    <col min="2308" max="2308" width="0.875" style="174" customWidth="1"/>
    <col min="2309" max="2311" width="19" style="174" customWidth="1"/>
    <col min="2312" max="2313" width="0" style="174" hidden="1" customWidth="1"/>
    <col min="2314" max="2560" width="9" style="174"/>
    <col min="2561" max="2561" width="3.5" style="174" customWidth="1"/>
    <col min="2562" max="2562" width="0.875" style="174" customWidth="1"/>
    <col min="2563" max="2563" width="12.25" style="174" bestFit="1" customWidth="1"/>
    <col min="2564" max="2564" width="0.875" style="174" customWidth="1"/>
    <col min="2565" max="2567" width="19" style="174" customWidth="1"/>
    <col min="2568" max="2569" width="0" style="174" hidden="1" customWidth="1"/>
    <col min="2570" max="2816" width="9" style="174"/>
    <col min="2817" max="2817" width="3.5" style="174" customWidth="1"/>
    <col min="2818" max="2818" width="0.875" style="174" customWidth="1"/>
    <col min="2819" max="2819" width="12.25" style="174" bestFit="1" customWidth="1"/>
    <col min="2820" max="2820" width="0.875" style="174" customWidth="1"/>
    <col min="2821" max="2823" width="19" style="174" customWidth="1"/>
    <col min="2824" max="2825" width="0" style="174" hidden="1" customWidth="1"/>
    <col min="2826" max="3072" width="9" style="174"/>
    <col min="3073" max="3073" width="3.5" style="174" customWidth="1"/>
    <col min="3074" max="3074" width="0.875" style="174" customWidth="1"/>
    <col min="3075" max="3075" width="12.25" style="174" bestFit="1" customWidth="1"/>
    <col min="3076" max="3076" width="0.875" style="174" customWidth="1"/>
    <col min="3077" max="3079" width="19" style="174" customWidth="1"/>
    <col min="3080" max="3081" width="0" style="174" hidden="1" customWidth="1"/>
    <col min="3082" max="3328" width="9" style="174"/>
    <col min="3329" max="3329" width="3.5" style="174" customWidth="1"/>
    <col min="3330" max="3330" width="0.875" style="174" customWidth="1"/>
    <col min="3331" max="3331" width="12.25" style="174" bestFit="1" customWidth="1"/>
    <col min="3332" max="3332" width="0.875" style="174" customWidth="1"/>
    <col min="3333" max="3335" width="19" style="174" customWidth="1"/>
    <col min="3336" max="3337" width="0" style="174" hidden="1" customWidth="1"/>
    <col min="3338" max="3584" width="9" style="174"/>
    <col min="3585" max="3585" width="3.5" style="174" customWidth="1"/>
    <col min="3586" max="3586" width="0.875" style="174" customWidth="1"/>
    <col min="3587" max="3587" width="12.25" style="174" bestFit="1" customWidth="1"/>
    <col min="3588" max="3588" width="0.875" style="174" customWidth="1"/>
    <col min="3589" max="3591" width="19" style="174" customWidth="1"/>
    <col min="3592" max="3593" width="0" style="174" hidden="1" customWidth="1"/>
    <col min="3594" max="3840" width="9" style="174"/>
    <col min="3841" max="3841" width="3.5" style="174" customWidth="1"/>
    <col min="3842" max="3842" width="0.875" style="174" customWidth="1"/>
    <col min="3843" max="3843" width="12.25" style="174" bestFit="1" customWidth="1"/>
    <col min="3844" max="3844" width="0.875" style="174" customWidth="1"/>
    <col min="3845" max="3847" width="19" style="174" customWidth="1"/>
    <col min="3848" max="3849" width="0" style="174" hidden="1" customWidth="1"/>
    <col min="3850" max="4096" width="9" style="174"/>
    <col min="4097" max="4097" width="3.5" style="174" customWidth="1"/>
    <col min="4098" max="4098" width="0.875" style="174" customWidth="1"/>
    <col min="4099" max="4099" width="12.25" style="174" bestFit="1" customWidth="1"/>
    <col min="4100" max="4100" width="0.875" style="174" customWidth="1"/>
    <col min="4101" max="4103" width="19" style="174" customWidth="1"/>
    <col min="4104" max="4105" width="0" style="174" hidden="1" customWidth="1"/>
    <col min="4106" max="4352" width="9" style="174"/>
    <col min="4353" max="4353" width="3.5" style="174" customWidth="1"/>
    <col min="4354" max="4354" width="0.875" style="174" customWidth="1"/>
    <col min="4355" max="4355" width="12.25" style="174" bestFit="1" customWidth="1"/>
    <col min="4356" max="4356" width="0.875" style="174" customWidth="1"/>
    <col min="4357" max="4359" width="19" style="174" customWidth="1"/>
    <col min="4360" max="4361" width="0" style="174" hidden="1" customWidth="1"/>
    <col min="4362" max="4608" width="9" style="174"/>
    <col min="4609" max="4609" width="3.5" style="174" customWidth="1"/>
    <col min="4610" max="4610" width="0.875" style="174" customWidth="1"/>
    <col min="4611" max="4611" width="12.25" style="174" bestFit="1" customWidth="1"/>
    <col min="4612" max="4612" width="0.875" style="174" customWidth="1"/>
    <col min="4613" max="4615" width="19" style="174" customWidth="1"/>
    <col min="4616" max="4617" width="0" style="174" hidden="1" customWidth="1"/>
    <col min="4618" max="4864" width="9" style="174"/>
    <col min="4865" max="4865" width="3.5" style="174" customWidth="1"/>
    <col min="4866" max="4866" width="0.875" style="174" customWidth="1"/>
    <col min="4867" max="4867" width="12.25" style="174" bestFit="1" customWidth="1"/>
    <col min="4868" max="4868" width="0.875" style="174" customWidth="1"/>
    <col min="4869" max="4871" width="19" style="174" customWidth="1"/>
    <col min="4872" max="4873" width="0" style="174" hidden="1" customWidth="1"/>
    <col min="4874" max="5120" width="9" style="174"/>
    <col min="5121" max="5121" width="3.5" style="174" customWidth="1"/>
    <col min="5122" max="5122" width="0.875" style="174" customWidth="1"/>
    <col min="5123" max="5123" width="12.25" style="174" bestFit="1" customWidth="1"/>
    <col min="5124" max="5124" width="0.875" style="174" customWidth="1"/>
    <col min="5125" max="5127" width="19" style="174" customWidth="1"/>
    <col min="5128" max="5129" width="0" style="174" hidden="1" customWidth="1"/>
    <col min="5130" max="5376" width="9" style="174"/>
    <col min="5377" max="5377" width="3.5" style="174" customWidth="1"/>
    <col min="5378" max="5378" width="0.875" style="174" customWidth="1"/>
    <col min="5379" max="5379" width="12.25" style="174" bestFit="1" customWidth="1"/>
    <col min="5380" max="5380" width="0.875" style="174" customWidth="1"/>
    <col min="5381" max="5383" width="19" style="174" customWidth="1"/>
    <col min="5384" max="5385" width="0" style="174" hidden="1" customWidth="1"/>
    <col min="5386" max="5632" width="9" style="174"/>
    <col min="5633" max="5633" width="3.5" style="174" customWidth="1"/>
    <col min="5634" max="5634" width="0.875" style="174" customWidth="1"/>
    <col min="5635" max="5635" width="12.25" style="174" bestFit="1" customWidth="1"/>
    <col min="5636" max="5636" width="0.875" style="174" customWidth="1"/>
    <col min="5637" max="5639" width="19" style="174" customWidth="1"/>
    <col min="5640" max="5641" width="0" style="174" hidden="1" customWidth="1"/>
    <col min="5642" max="5888" width="9" style="174"/>
    <col min="5889" max="5889" width="3.5" style="174" customWidth="1"/>
    <col min="5890" max="5890" width="0.875" style="174" customWidth="1"/>
    <col min="5891" max="5891" width="12.25" style="174" bestFit="1" customWidth="1"/>
    <col min="5892" max="5892" width="0.875" style="174" customWidth="1"/>
    <col min="5893" max="5895" width="19" style="174" customWidth="1"/>
    <col min="5896" max="5897" width="0" style="174" hidden="1" customWidth="1"/>
    <col min="5898" max="6144" width="9" style="174"/>
    <col min="6145" max="6145" width="3.5" style="174" customWidth="1"/>
    <col min="6146" max="6146" width="0.875" style="174" customWidth="1"/>
    <col min="6147" max="6147" width="12.25" style="174" bestFit="1" customWidth="1"/>
    <col min="6148" max="6148" width="0.875" style="174" customWidth="1"/>
    <col min="6149" max="6151" width="19" style="174" customWidth="1"/>
    <col min="6152" max="6153" width="0" style="174" hidden="1" customWidth="1"/>
    <col min="6154" max="6400" width="9" style="174"/>
    <col min="6401" max="6401" width="3.5" style="174" customWidth="1"/>
    <col min="6402" max="6402" width="0.875" style="174" customWidth="1"/>
    <col min="6403" max="6403" width="12.25" style="174" bestFit="1" customWidth="1"/>
    <col min="6404" max="6404" width="0.875" style="174" customWidth="1"/>
    <col min="6405" max="6407" width="19" style="174" customWidth="1"/>
    <col min="6408" max="6409" width="0" style="174" hidden="1" customWidth="1"/>
    <col min="6410" max="6656" width="9" style="174"/>
    <col min="6657" max="6657" width="3.5" style="174" customWidth="1"/>
    <col min="6658" max="6658" width="0.875" style="174" customWidth="1"/>
    <col min="6659" max="6659" width="12.25" style="174" bestFit="1" customWidth="1"/>
    <col min="6660" max="6660" width="0.875" style="174" customWidth="1"/>
    <col min="6661" max="6663" width="19" style="174" customWidth="1"/>
    <col min="6664" max="6665" width="0" style="174" hidden="1" customWidth="1"/>
    <col min="6666" max="6912" width="9" style="174"/>
    <col min="6913" max="6913" width="3.5" style="174" customWidth="1"/>
    <col min="6914" max="6914" width="0.875" style="174" customWidth="1"/>
    <col min="6915" max="6915" width="12.25" style="174" bestFit="1" customWidth="1"/>
    <col min="6916" max="6916" width="0.875" style="174" customWidth="1"/>
    <col min="6917" max="6919" width="19" style="174" customWidth="1"/>
    <col min="6920" max="6921" width="0" style="174" hidden="1" customWidth="1"/>
    <col min="6922" max="7168" width="9" style="174"/>
    <col min="7169" max="7169" width="3.5" style="174" customWidth="1"/>
    <col min="7170" max="7170" width="0.875" style="174" customWidth="1"/>
    <col min="7171" max="7171" width="12.25" style="174" bestFit="1" customWidth="1"/>
    <col min="7172" max="7172" width="0.875" style="174" customWidth="1"/>
    <col min="7173" max="7175" width="19" style="174" customWidth="1"/>
    <col min="7176" max="7177" width="0" style="174" hidden="1" customWidth="1"/>
    <col min="7178" max="7424" width="9" style="174"/>
    <col min="7425" max="7425" width="3.5" style="174" customWidth="1"/>
    <col min="7426" max="7426" width="0.875" style="174" customWidth="1"/>
    <col min="7427" max="7427" width="12.25" style="174" bestFit="1" customWidth="1"/>
    <col min="7428" max="7428" width="0.875" style="174" customWidth="1"/>
    <col min="7429" max="7431" width="19" style="174" customWidth="1"/>
    <col min="7432" max="7433" width="0" style="174" hidden="1" customWidth="1"/>
    <col min="7434" max="7680" width="9" style="174"/>
    <col min="7681" max="7681" width="3.5" style="174" customWidth="1"/>
    <col min="7682" max="7682" width="0.875" style="174" customWidth="1"/>
    <col min="7683" max="7683" width="12.25" style="174" bestFit="1" customWidth="1"/>
    <col min="7684" max="7684" width="0.875" style="174" customWidth="1"/>
    <col min="7685" max="7687" width="19" style="174" customWidth="1"/>
    <col min="7688" max="7689" width="0" style="174" hidden="1" customWidth="1"/>
    <col min="7690" max="7936" width="9" style="174"/>
    <col min="7937" max="7937" width="3.5" style="174" customWidth="1"/>
    <col min="7938" max="7938" width="0.875" style="174" customWidth="1"/>
    <col min="7939" max="7939" width="12.25" style="174" bestFit="1" customWidth="1"/>
    <col min="7940" max="7940" width="0.875" style="174" customWidth="1"/>
    <col min="7941" max="7943" width="19" style="174" customWidth="1"/>
    <col min="7944" max="7945" width="0" style="174" hidden="1" customWidth="1"/>
    <col min="7946" max="8192" width="9" style="174"/>
    <col min="8193" max="8193" width="3.5" style="174" customWidth="1"/>
    <col min="8194" max="8194" width="0.875" style="174" customWidth="1"/>
    <col min="8195" max="8195" width="12.25" style="174" bestFit="1" customWidth="1"/>
    <col min="8196" max="8196" width="0.875" style="174" customWidth="1"/>
    <col min="8197" max="8199" width="19" style="174" customWidth="1"/>
    <col min="8200" max="8201" width="0" style="174" hidden="1" customWidth="1"/>
    <col min="8202" max="8448" width="9" style="174"/>
    <col min="8449" max="8449" width="3.5" style="174" customWidth="1"/>
    <col min="8450" max="8450" width="0.875" style="174" customWidth="1"/>
    <col min="8451" max="8451" width="12.25" style="174" bestFit="1" customWidth="1"/>
    <col min="8452" max="8452" width="0.875" style="174" customWidth="1"/>
    <col min="8453" max="8455" width="19" style="174" customWidth="1"/>
    <col min="8456" max="8457" width="0" style="174" hidden="1" customWidth="1"/>
    <col min="8458" max="8704" width="9" style="174"/>
    <col min="8705" max="8705" width="3.5" style="174" customWidth="1"/>
    <col min="8706" max="8706" width="0.875" style="174" customWidth="1"/>
    <col min="8707" max="8707" width="12.25" style="174" bestFit="1" customWidth="1"/>
    <col min="8708" max="8708" width="0.875" style="174" customWidth="1"/>
    <col min="8709" max="8711" width="19" style="174" customWidth="1"/>
    <col min="8712" max="8713" width="0" style="174" hidden="1" customWidth="1"/>
    <col min="8714" max="8960" width="9" style="174"/>
    <col min="8961" max="8961" width="3.5" style="174" customWidth="1"/>
    <col min="8962" max="8962" width="0.875" style="174" customWidth="1"/>
    <col min="8963" max="8963" width="12.25" style="174" bestFit="1" customWidth="1"/>
    <col min="8964" max="8964" width="0.875" style="174" customWidth="1"/>
    <col min="8965" max="8967" width="19" style="174" customWidth="1"/>
    <col min="8968" max="8969" width="0" style="174" hidden="1" customWidth="1"/>
    <col min="8970" max="9216" width="9" style="174"/>
    <col min="9217" max="9217" width="3.5" style="174" customWidth="1"/>
    <col min="9218" max="9218" width="0.875" style="174" customWidth="1"/>
    <col min="9219" max="9219" width="12.25" style="174" bestFit="1" customWidth="1"/>
    <col min="9220" max="9220" width="0.875" style="174" customWidth="1"/>
    <col min="9221" max="9223" width="19" style="174" customWidth="1"/>
    <col min="9224" max="9225" width="0" style="174" hidden="1" customWidth="1"/>
    <col min="9226" max="9472" width="9" style="174"/>
    <col min="9473" max="9473" width="3.5" style="174" customWidth="1"/>
    <col min="9474" max="9474" width="0.875" style="174" customWidth="1"/>
    <col min="9475" max="9475" width="12.25" style="174" bestFit="1" customWidth="1"/>
    <col min="9476" max="9476" width="0.875" style="174" customWidth="1"/>
    <col min="9477" max="9479" width="19" style="174" customWidth="1"/>
    <col min="9480" max="9481" width="0" style="174" hidden="1" customWidth="1"/>
    <col min="9482" max="9728" width="9" style="174"/>
    <col min="9729" max="9729" width="3.5" style="174" customWidth="1"/>
    <col min="9730" max="9730" width="0.875" style="174" customWidth="1"/>
    <col min="9731" max="9731" width="12.25" style="174" bestFit="1" customWidth="1"/>
    <col min="9732" max="9732" width="0.875" style="174" customWidth="1"/>
    <col min="9733" max="9735" width="19" style="174" customWidth="1"/>
    <col min="9736" max="9737" width="0" style="174" hidden="1" customWidth="1"/>
    <col min="9738" max="9984" width="9" style="174"/>
    <col min="9985" max="9985" width="3.5" style="174" customWidth="1"/>
    <col min="9986" max="9986" width="0.875" style="174" customWidth="1"/>
    <col min="9987" max="9987" width="12.25" style="174" bestFit="1" customWidth="1"/>
    <col min="9988" max="9988" width="0.875" style="174" customWidth="1"/>
    <col min="9989" max="9991" width="19" style="174" customWidth="1"/>
    <col min="9992" max="9993" width="0" style="174" hidden="1" customWidth="1"/>
    <col min="9994" max="10240" width="9" style="174"/>
    <col min="10241" max="10241" width="3.5" style="174" customWidth="1"/>
    <col min="10242" max="10242" width="0.875" style="174" customWidth="1"/>
    <col min="10243" max="10243" width="12.25" style="174" bestFit="1" customWidth="1"/>
    <col min="10244" max="10244" width="0.875" style="174" customWidth="1"/>
    <col min="10245" max="10247" width="19" style="174" customWidth="1"/>
    <col min="10248" max="10249" width="0" style="174" hidden="1" customWidth="1"/>
    <col min="10250" max="10496" width="9" style="174"/>
    <col min="10497" max="10497" width="3.5" style="174" customWidth="1"/>
    <col min="10498" max="10498" width="0.875" style="174" customWidth="1"/>
    <col min="10499" max="10499" width="12.25" style="174" bestFit="1" customWidth="1"/>
    <col min="10500" max="10500" width="0.875" style="174" customWidth="1"/>
    <col min="10501" max="10503" width="19" style="174" customWidth="1"/>
    <col min="10504" max="10505" width="0" style="174" hidden="1" customWidth="1"/>
    <col min="10506" max="10752" width="9" style="174"/>
    <col min="10753" max="10753" width="3.5" style="174" customWidth="1"/>
    <col min="10754" max="10754" width="0.875" style="174" customWidth="1"/>
    <col min="10755" max="10755" width="12.25" style="174" bestFit="1" customWidth="1"/>
    <col min="10756" max="10756" width="0.875" style="174" customWidth="1"/>
    <col min="10757" max="10759" width="19" style="174" customWidth="1"/>
    <col min="10760" max="10761" width="0" style="174" hidden="1" customWidth="1"/>
    <col min="10762" max="11008" width="9" style="174"/>
    <col min="11009" max="11009" width="3.5" style="174" customWidth="1"/>
    <col min="11010" max="11010" width="0.875" style="174" customWidth="1"/>
    <col min="11011" max="11011" width="12.25" style="174" bestFit="1" customWidth="1"/>
    <col min="11012" max="11012" width="0.875" style="174" customWidth="1"/>
    <col min="11013" max="11015" width="19" style="174" customWidth="1"/>
    <col min="11016" max="11017" width="0" style="174" hidden="1" customWidth="1"/>
    <col min="11018" max="11264" width="9" style="174"/>
    <col min="11265" max="11265" width="3.5" style="174" customWidth="1"/>
    <col min="11266" max="11266" width="0.875" style="174" customWidth="1"/>
    <col min="11267" max="11267" width="12.25" style="174" bestFit="1" customWidth="1"/>
    <col min="11268" max="11268" width="0.875" style="174" customWidth="1"/>
    <col min="11269" max="11271" width="19" style="174" customWidth="1"/>
    <col min="11272" max="11273" width="0" style="174" hidden="1" customWidth="1"/>
    <col min="11274" max="11520" width="9" style="174"/>
    <col min="11521" max="11521" width="3.5" style="174" customWidth="1"/>
    <col min="11522" max="11522" width="0.875" style="174" customWidth="1"/>
    <col min="11523" max="11523" width="12.25" style="174" bestFit="1" customWidth="1"/>
    <col min="11524" max="11524" width="0.875" style="174" customWidth="1"/>
    <col min="11525" max="11527" width="19" style="174" customWidth="1"/>
    <col min="11528" max="11529" width="0" style="174" hidden="1" customWidth="1"/>
    <col min="11530" max="11776" width="9" style="174"/>
    <col min="11777" max="11777" width="3.5" style="174" customWidth="1"/>
    <col min="11778" max="11778" width="0.875" style="174" customWidth="1"/>
    <col min="11779" max="11779" width="12.25" style="174" bestFit="1" customWidth="1"/>
    <col min="11780" max="11780" width="0.875" style="174" customWidth="1"/>
    <col min="11781" max="11783" width="19" style="174" customWidth="1"/>
    <col min="11784" max="11785" width="0" style="174" hidden="1" customWidth="1"/>
    <col min="11786" max="12032" width="9" style="174"/>
    <col min="12033" max="12033" width="3.5" style="174" customWidth="1"/>
    <col min="12034" max="12034" width="0.875" style="174" customWidth="1"/>
    <col min="12035" max="12035" width="12.25" style="174" bestFit="1" customWidth="1"/>
    <col min="12036" max="12036" width="0.875" style="174" customWidth="1"/>
    <col min="12037" max="12039" width="19" style="174" customWidth="1"/>
    <col min="12040" max="12041" width="0" style="174" hidden="1" customWidth="1"/>
    <col min="12042" max="12288" width="9" style="174"/>
    <col min="12289" max="12289" width="3.5" style="174" customWidth="1"/>
    <col min="12290" max="12290" width="0.875" style="174" customWidth="1"/>
    <col min="12291" max="12291" width="12.25" style="174" bestFit="1" customWidth="1"/>
    <col min="12292" max="12292" width="0.875" style="174" customWidth="1"/>
    <col min="12293" max="12295" width="19" style="174" customWidth="1"/>
    <col min="12296" max="12297" width="0" style="174" hidden="1" customWidth="1"/>
    <col min="12298" max="12544" width="9" style="174"/>
    <col min="12545" max="12545" width="3.5" style="174" customWidth="1"/>
    <col min="12546" max="12546" width="0.875" style="174" customWidth="1"/>
    <col min="12547" max="12547" width="12.25" style="174" bestFit="1" customWidth="1"/>
    <col min="12548" max="12548" width="0.875" style="174" customWidth="1"/>
    <col min="12549" max="12551" width="19" style="174" customWidth="1"/>
    <col min="12552" max="12553" width="0" style="174" hidden="1" customWidth="1"/>
    <col min="12554" max="12800" width="9" style="174"/>
    <col min="12801" max="12801" width="3.5" style="174" customWidth="1"/>
    <col min="12802" max="12802" width="0.875" style="174" customWidth="1"/>
    <col min="12803" max="12803" width="12.25" style="174" bestFit="1" customWidth="1"/>
    <col min="12804" max="12804" width="0.875" style="174" customWidth="1"/>
    <col min="12805" max="12807" width="19" style="174" customWidth="1"/>
    <col min="12808" max="12809" width="0" style="174" hidden="1" customWidth="1"/>
    <col min="12810" max="13056" width="9" style="174"/>
    <col min="13057" max="13057" width="3.5" style="174" customWidth="1"/>
    <col min="13058" max="13058" width="0.875" style="174" customWidth="1"/>
    <col min="13059" max="13059" width="12.25" style="174" bestFit="1" customWidth="1"/>
    <col min="13060" max="13060" width="0.875" style="174" customWidth="1"/>
    <col min="13061" max="13063" width="19" style="174" customWidth="1"/>
    <col min="13064" max="13065" width="0" style="174" hidden="1" customWidth="1"/>
    <col min="13066" max="13312" width="9" style="174"/>
    <col min="13313" max="13313" width="3.5" style="174" customWidth="1"/>
    <col min="13314" max="13314" width="0.875" style="174" customWidth="1"/>
    <col min="13315" max="13315" width="12.25" style="174" bestFit="1" customWidth="1"/>
    <col min="13316" max="13316" width="0.875" style="174" customWidth="1"/>
    <col min="13317" max="13319" width="19" style="174" customWidth="1"/>
    <col min="13320" max="13321" width="0" style="174" hidden="1" customWidth="1"/>
    <col min="13322" max="13568" width="9" style="174"/>
    <col min="13569" max="13569" width="3.5" style="174" customWidth="1"/>
    <col min="13570" max="13570" width="0.875" style="174" customWidth="1"/>
    <col min="13571" max="13571" width="12.25" style="174" bestFit="1" customWidth="1"/>
    <col min="13572" max="13572" width="0.875" style="174" customWidth="1"/>
    <col min="13573" max="13575" width="19" style="174" customWidth="1"/>
    <col min="13576" max="13577" width="0" style="174" hidden="1" customWidth="1"/>
    <col min="13578" max="13824" width="9" style="174"/>
    <col min="13825" max="13825" width="3.5" style="174" customWidth="1"/>
    <col min="13826" max="13826" width="0.875" style="174" customWidth="1"/>
    <col min="13827" max="13827" width="12.25" style="174" bestFit="1" customWidth="1"/>
    <col min="13828" max="13828" width="0.875" style="174" customWidth="1"/>
    <col min="13829" max="13831" width="19" style="174" customWidth="1"/>
    <col min="13832" max="13833" width="0" style="174" hidden="1" customWidth="1"/>
    <col min="13834" max="14080" width="9" style="174"/>
    <col min="14081" max="14081" width="3.5" style="174" customWidth="1"/>
    <col min="14082" max="14082" width="0.875" style="174" customWidth="1"/>
    <col min="14083" max="14083" width="12.25" style="174" bestFit="1" customWidth="1"/>
    <col min="14084" max="14084" width="0.875" style="174" customWidth="1"/>
    <col min="14085" max="14087" width="19" style="174" customWidth="1"/>
    <col min="14088" max="14089" width="0" style="174" hidden="1" customWidth="1"/>
    <col min="14090" max="14336" width="9" style="174"/>
    <col min="14337" max="14337" width="3.5" style="174" customWidth="1"/>
    <col min="14338" max="14338" width="0.875" style="174" customWidth="1"/>
    <col min="14339" max="14339" width="12.25" style="174" bestFit="1" customWidth="1"/>
    <col min="14340" max="14340" width="0.875" style="174" customWidth="1"/>
    <col min="14341" max="14343" width="19" style="174" customWidth="1"/>
    <col min="14344" max="14345" width="0" style="174" hidden="1" customWidth="1"/>
    <col min="14346" max="14592" width="9" style="174"/>
    <col min="14593" max="14593" width="3.5" style="174" customWidth="1"/>
    <col min="14594" max="14594" width="0.875" style="174" customWidth="1"/>
    <col min="14595" max="14595" width="12.25" style="174" bestFit="1" customWidth="1"/>
    <col min="14596" max="14596" width="0.875" style="174" customWidth="1"/>
    <col min="14597" max="14599" width="19" style="174" customWidth="1"/>
    <col min="14600" max="14601" width="0" style="174" hidden="1" customWidth="1"/>
    <col min="14602" max="14848" width="9" style="174"/>
    <col min="14849" max="14849" width="3.5" style="174" customWidth="1"/>
    <col min="14850" max="14850" width="0.875" style="174" customWidth="1"/>
    <col min="14851" max="14851" width="12.25" style="174" bestFit="1" customWidth="1"/>
    <col min="14852" max="14852" width="0.875" style="174" customWidth="1"/>
    <col min="14853" max="14855" width="19" style="174" customWidth="1"/>
    <col min="14856" max="14857" width="0" style="174" hidden="1" customWidth="1"/>
    <col min="14858" max="15104" width="9" style="174"/>
    <col min="15105" max="15105" width="3.5" style="174" customWidth="1"/>
    <col min="15106" max="15106" width="0.875" style="174" customWidth="1"/>
    <col min="15107" max="15107" width="12.25" style="174" bestFit="1" customWidth="1"/>
    <col min="15108" max="15108" width="0.875" style="174" customWidth="1"/>
    <col min="15109" max="15111" width="19" style="174" customWidth="1"/>
    <col min="15112" max="15113" width="0" style="174" hidden="1" customWidth="1"/>
    <col min="15114" max="15360" width="9" style="174"/>
    <col min="15361" max="15361" width="3.5" style="174" customWidth="1"/>
    <col min="15362" max="15362" width="0.875" style="174" customWidth="1"/>
    <col min="15363" max="15363" width="12.25" style="174" bestFit="1" customWidth="1"/>
    <col min="15364" max="15364" width="0.875" style="174" customWidth="1"/>
    <col min="15365" max="15367" width="19" style="174" customWidth="1"/>
    <col min="15368" max="15369" width="0" style="174" hidden="1" customWidth="1"/>
    <col min="15370" max="15616" width="9" style="174"/>
    <col min="15617" max="15617" width="3.5" style="174" customWidth="1"/>
    <col min="15618" max="15618" width="0.875" style="174" customWidth="1"/>
    <col min="15619" max="15619" width="12.25" style="174" bestFit="1" customWidth="1"/>
    <col min="15620" max="15620" width="0.875" style="174" customWidth="1"/>
    <col min="15621" max="15623" width="19" style="174" customWidth="1"/>
    <col min="15624" max="15625" width="0" style="174" hidden="1" customWidth="1"/>
    <col min="15626" max="15872" width="9" style="174"/>
    <col min="15873" max="15873" width="3.5" style="174" customWidth="1"/>
    <col min="15874" max="15874" width="0.875" style="174" customWidth="1"/>
    <col min="15875" max="15875" width="12.25" style="174" bestFit="1" customWidth="1"/>
    <col min="15876" max="15876" width="0.875" style="174" customWidth="1"/>
    <col min="15877" max="15879" width="19" style="174" customWidth="1"/>
    <col min="15880" max="15881" width="0" style="174" hidden="1" customWidth="1"/>
    <col min="15882" max="16128" width="9" style="174"/>
    <col min="16129" max="16129" width="3.5" style="174" customWidth="1"/>
    <col min="16130" max="16130" width="0.875" style="174" customWidth="1"/>
    <col min="16131" max="16131" width="12.25" style="174" bestFit="1" customWidth="1"/>
    <col min="16132" max="16132" width="0.875" style="174" customWidth="1"/>
    <col min="16133" max="16135" width="19" style="174" customWidth="1"/>
    <col min="16136" max="16137" width="0" style="174" hidden="1" customWidth="1"/>
    <col min="16138" max="16384" width="9" style="174"/>
  </cols>
  <sheetData>
    <row r="1" spans="1:10" ht="24" customHeight="1" thickBot="1" x14ac:dyDescent="0.2">
      <c r="A1" s="283" t="str">
        <f>"大会委員（各校引率顧問："&amp;参加申込書１!B3&amp;"会場）"</f>
        <v>大会委員（各校引率顧問：会場）</v>
      </c>
      <c r="B1" s="283"/>
      <c r="C1" s="283"/>
      <c r="D1" s="283"/>
      <c r="E1" s="283"/>
      <c r="F1" s="283"/>
      <c r="G1" s="283"/>
    </row>
    <row r="2" spans="1:10" ht="15" customHeight="1" thickBot="1" x14ac:dyDescent="0.2">
      <c r="A2" s="175" t="s">
        <v>286</v>
      </c>
      <c r="B2" s="176"/>
      <c r="C2" s="177" t="s">
        <v>287</v>
      </c>
      <c r="D2" s="178"/>
      <c r="E2" s="190">
        <f>①主管校用!G12</f>
        <v>44866</v>
      </c>
      <c r="F2" s="190">
        <f>①主管校用!H12</f>
        <v>44867</v>
      </c>
      <c r="G2" s="191">
        <f>①主管校用!I12</f>
        <v>44868</v>
      </c>
      <c r="H2" s="179" t="s">
        <v>288</v>
      </c>
      <c r="I2" s="180" t="s">
        <v>289</v>
      </c>
      <c r="J2" s="181"/>
    </row>
    <row r="3" spans="1:10" ht="15.95" customHeight="1" thickTop="1" x14ac:dyDescent="0.15">
      <c r="A3" s="182"/>
      <c r="B3" s="183"/>
      <c r="C3" s="184">
        <f>参加申込書１!C5</f>
        <v>0</v>
      </c>
      <c r="D3" s="185"/>
      <c r="E3" s="186" t="str">
        <f>参加申込書１!I11</f>
        <v/>
      </c>
      <c r="F3" s="186" t="str">
        <f>参加申込書１!J11</f>
        <v/>
      </c>
      <c r="G3" s="187" t="str">
        <f>参加申込書１!K11</f>
        <v/>
      </c>
      <c r="H3" s="188"/>
      <c r="I3" s="189"/>
      <c r="J3" s="181"/>
    </row>
  </sheetData>
  <sheetProtection selectLockedCells="1"/>
  <mergeCells count="1">
    <mergeCell ref="A1:G1"/>
  </mergeCells>
  <phoneticPr fontId="19"/>
  <printOptions horizontalCentered="1"/>
  <pageMargins left="0.59055118110236227" right="0.59055118110236227" top="0.59055118110236227" bottom="0.59055118110236227" header="0" footer="0"/>
  <pageSetup paperSize="9" firstPageNumber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6</vt:i4>
      </vt:variant>
    </vt:vector>
  </HeadingPairs>
  <TitlesOfParts>
    <vt:vector size="15" baseType="lpstr">
      <vt:lpstr>⓪加盟校</vt:lpstr>
      <vt:lpstr>①主管校用</vt:lpstr>
      <vt:lpstr>はじめに</vt:lpstr>
      <vt:lpstr>参加申込書１</vt:lpstr>
      <vt:lpstr>参加申込書２</vt:lpstr>
      <vt:lpstr>②アサミ転記用（個人）</vt:lpstr>
      <vt:lpstr>②アサミ転記用（団体）</vt:lpstr>
      <vt:lpstr>③プログラム用選手名簿</vt:lpstr>
      <vt:lpstr>④プログラム用大会委員</vt:lpstr>
      <vt:lpstr>'⓪加盟校'!Print_Area</vt:lpstr>
      <vt:lpstr>③プログラム用選手名簿!Print_Area</vt:lpstr>
      <vt:lpstr>④プログラム用大会委員!Print_Area</vt:lpstr>
      <vt:lpstr>はじめに!Print_Area</vt:lpstr>
      <vt:lpstr>参加申込書１!Print_Area</vt:lpstr>
      <vt:lpstr>参加申込書２!Print_Area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　法興</dc:creator>
  <cp:lastModifiedBy>長谷川 拓也</cp:lastModifiedBy>
  <cp:lastPrinted>2024-09-20T03:46:11Z</cp:lastPrinted>
  <dcterms:created xsi:type="dcterms:W3CDTF">2008-04-07T23:12:01Z</dcterms:created>
  <dcterms:modified xsi:type="dcterms:W3CDTF">2024-09-26T05:33:07Z</dcterms:modified>
</cp:coreProperties>
</file>